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NoveRadnice - Oprava a ná..." sheetId="2" state="visible" r:id="rId4"/>
  </sheets>
  <definedNames>
    <definedName function="false" hidden="false" localSheetId="1" name="_xlnm.Print_Area" vbProcedure="false">'NoveRadnice - Oprava a ná...'!$C$4:$J$76,'NoveRadnice - Oprava a ná...'!$C$82:$J$105,'NoveRadnice - Oprava a ná...'!$C$111:$K$165</definedName>
    <definedName function="false" hidden="false" localSheetId="1" name="_xlnm.Print_Titles" vbProcedure="false">'NoveRadnice - Oprava a ná...'!$121:$121</definedName>
    <definedName function="false" hidden="true" localSheetId="1" name="_xlnm._FilterDatabase" vbProcedure="false">'NoveRadnice - Oprava a ná...'!$C$121:$K$165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<sst xmlns="http://schemas.openxmlformats.org/spreadsheetml/2006/main" count="683" uniqueCount="234">
  <si>
    <t xml:space="preserve">Export Komplet</t>
  </si>
  <si>
    <t xml:space="preserve">2.0</t>
  </si>
  <si>
    <t xml:space="preserve">False</t>
  </si>
  <si>
    <t xml:space="preserve">{c390f146-49fc-431c-8d83-4a181bdcfa7e}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</si>
  <si>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</si>
  <si>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</si>
  <si>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</si>
  <si>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</si>
  <si>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</si>
  <si>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</si>
  <si>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</si>
  <si>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</si>
  <si>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</si>
  <si>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NoveRadnice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</si>
  <si>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</si>
  <si>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</si>
  <si>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a nátěr 12+24 oken a 9 rádiátorů</t>
  </si>
  <si>
    <t xml:space="preserve">KSO:</t>
  </si>
  <si>
    <t xml:space="preserve">CC-CZ:</t>
  </si>
  <si>
    <t xml:space="preserve">Místo:</t>
  </si>
  <si>
    <t xml:space="preserve">Nová Radnice</t>
  </si>
  <si>
    <t xml:space="preserve">Datum:</t>
  </si>
  <si>
    <t xml:space="preserve">18. 7. 2024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</si>
  <si>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</si>
  <si>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</si>
  <si>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</si>
  <si>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</si>
  <si>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</si>
  <si>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</si>
  <si>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</si>
  <si>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</si>
  <si>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</si>
  <si>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</si>
  <si>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</si>
  <si>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</si>
  <si>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</si>
  <si>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</si>
  <si>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</si>
  <si>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</si>
  <si>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</si>
  <si>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</si>
  <si>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</si>
  <si>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</si>
  <si>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</si>
  <si>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</si>
  <si>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</si>
  <si>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</si>
  <si>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</si>
  <si>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</si>
  <si>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</si>
  <si>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</si>
  <si>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</si>
  <si>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</si>
  <si>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</si>
  <si>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</si>
  <si>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</si>
  <si>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</si>
  <si>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</si>
  <si>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</si>
  <si>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</si>
  <si>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</si>
  <si>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</si>
  <si>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</si>
  <si>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</si>
  <si>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</si>
  <si>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</si>
  <si>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</si>
  <si>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</si>
  <si>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</si>
  <si>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</si>
  <si>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</si>
  <si>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</si>
  <si>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</si>
  <si>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</si>
  <si>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</si>
  <si>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</si>
  <si>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</si>
  <si>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</si>
  <si>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</si>
  <si>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</si>
  <si>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</si>
  <si>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</si>
  <si>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</si>
  <si>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</si>
  <si>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</si>
  <si>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</si>
  <si>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</si>
  <si>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</si>
  <si>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</si>
  <si>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</si>
  <si>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998 - Přesun hmot</t>
  </si>
  <si>
    <t xml:space="preserve">PSV - Práce a dodávky PSV</t>
  </si>
  <si>
    <t xml:space="preserve">    766 - Konstrukce truhlářské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</si>
  <si>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</si>
  <si>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</si>
  <si>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</si>
  <si>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</si>
  <si>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</si>
  <si>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</si>
  <si>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</si>
  <si>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</si>
  <si>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</si>
  <si>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</si>
  <si>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</si>
  <si>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</si>
  <si>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</si>
  <si>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</si>
  <si>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</si>
  <si>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</si>
  <si>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</si>
  <si>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</si>
  <si>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</si>
  <si>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</si>
  <si>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</si>
  <si>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</si>
  <si>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</si>
  <si>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</si>
  <si>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949101112</t>
  </si>
  <si>
    <t xml:space="preserve">Lešení pomocné pro objekty pozemních staveb s lešeňovou podlahou v přes 1,9 do 3,5 m zatížení do 150 kg/m2</t>
  </si>
  <si>
    <t xml:space="preserve">m2</t>
  </si>
  <si>
    <t xml:space="preserve">CS ÚRS 2024 02</t>
  </si>
  <si>
    <t xml:space="preserve">4</t>
  </si>
  <si>
    <t xml:space="preserve">713836244</t>
  </si>
  <si>
    <t xml:space="preserve">VV</t>
  </si>
  <si>
    <t xml:space="preserve">2,5*1,2*12</t>
  </si>
  <si>
    <t xml:space="preserve">2,5*1,2*23+3,5*1,2</t>
  </si>
  <si>
    <t xml:space="preserve">Součet</t>
  </si>
  <si>
    <t xml:space="preserve">952901111</t>
  </si>
  <si>
    <t xml:space="preserve">Vyčištění budov bytové a občanské výstavby-vysátí podlah, umytí oken</t>
  </si>
  <si>
    <t xml:space="preserve">sada</t>
  </si>
  <si>
    <t xml:space="preserve">624794418</t>
  </si>
  <si>
    <t xml:space="preserve">998</t>
  </si>
  <si>
    <t xml:space="preserve">Přesun hmot</t>
  </si>
  <si>
    <t xml:space="preserve">3</t>
  </si>
  <si>
    <t xml:space="preserve">998018002</t>
  </si>
  <si>
    <t xml:space="preserve">Přesun hmot pro budovy ruční pro budovy v přes 6 do 12 m</t>
  </si>
  <si>
    <t xml:space="preserve">t</t>
  </si>
  <si>
    <t xml:space="preserve">-2024053375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</si>
  <si>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</si>
  <si>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</si>
  <si>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</si>
  <si>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</si>
  <si>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766-poznámka</t>
  </si>
  <si>
    <t xml:space="preserve">Vysazení křídel,odvoz do dílny,zpětné nasazení,lokální opálení rámu a oken, přebroušení+napuštění proti hnilobě,2x nátěr Herbol offenporing pro decor Ral 9010,tmelení defektů olejovým tmelem, oprava sklenářského tmelu,promazání, demontáž klik,přeleštění</t>
  </si>
  <si>
    <t xml:space="preserve">16</t>
  </si>
  <si>
    <t xml:space="preserve">-978090726</t>
  </si>
  <si>
    <t xml:space="preserve">5</t>
  </si>
  <si>
    <t xml:space="preserve">766-poz.pokrač.</t>
  </si>
  <si>
    <t xml:space="preserve">zpětná montáž, montáž silikonového těsnění,(zafrézované)kompletace a promazání pantů,osazení polykarbonátu po vyvěšení křídel proti dešti</t>
  </si>
  <si>
    <t xml:space="preserve">-1112513579</t>
  </si>
  <si>
    <t xml:space="preserve">6</t>
  </si>
  <si>
    <t xml:space="preserve">766-pc1</t>
  </si>
  <si>
    <t xml:space="preserve">1-Oprava okna kastlového,140/265cm-viz poznámka</t>
  </si>
  <si>
    <t xml:space="preserve">kus</t>
  </si>
  <si>
    <t xml:space="preserve">-1312446307</t>
  </si>
  <si>
    <t xml:space="preserve">2+1</t>
  </si>
  <si>
    <t xml:space="preserve">7</t>
  </si>
  <si>
    <t xml:space="preserve">766-pc4</t>
  </si>
  <si>
    <t xml:space="preserve">4-Oprava okna kastlového 130/230cm-viz poznámka</t>
  </si>
  <si>
    <t xml:space="preserve">-1786592960</t>
  </si>
  <si>
    <t xml:space="preserve">8</t>
  </si>
  <si>
    <t xml:space="preserve">766-pc5</t>
  </si>
  <si>
    <t xml:space="preserve">5-Oprava okna kastlového 140/230cm-viz poznámka</t>
  </si>
  <si>
    <t xml:space="preserve">2141542735</t>
  </si>
  <si>
    <t xml:space="preserve">766-pc6</t>
  </si>
  <si>
    <t xml:space="preserve">6-Oprava okna kastlového 154/250cm-viz poznámka</t>
  </si>
  <si>
    <t xml:space="preserve">-1361502473</t>
  </si>
  <si>
    <t xml:space="preserve">10</t>
  </si>
  <si>
    <t xml:space="preserve">766-pc 7</t>
  </si>
  <si>
    <t xml:space="preserve">7-Oprava okna kastlového 140/270cm-viz poznámka</t>
  </si>
  <si>
    <t xml:space="preserve">-145429925</t>
  </si>
  <si>
    <t xml:space="preserve">11</t>
  </si>
  <si>
    <t xml:space="preserve">766-pc 8</t>
  </si>
  <si>
    <t xml:space="preserve">8-Oprava okna kastlového 145/230cm-viz poznámka</t>
  </si>
  <si>
    <t xml:space="preserve">1187761710</t>
  </si>
  <si>
    <t xml:space="preserve">766-pc 9</t>
  </si>
  <si>
    <t xml:space="preserve">9-Oprava okna kastlového 200/150cm-viz poznámka</t>
  </si>
  <si>
    <t xml:space="preserve">-1886423035</t>
  </si>
  <si>
    <t xml:space="preserve">13</t>
  </si>
  <si>
    <t xml:space="preserve">766-pc10</t>
  </si>
  <si>
    <t xml:space="preserve">10-Oprava okna kastlového 2x140/150cm-viz poznámka</t>
  </si>
  <si>
    <t xml:space="preserve">-713285151</t>
  </si>
  <si>
    <t xml:space="preserve">14</t>
  </si>
  <si>
    <t xml:space="preserve">766-pc11</t>
  </si>
  <si>
    <t xml:space="preserve">11-Oprava okna kastlového,220/150cm-viz poznámka</t>
  </si>
  <si>
    <t xml:space="preserve">-998852057</t>
  </si>
  <si>
    <t xml:space="preserve">15</t>
  </si>
  <si>
    <t xml:space="preserve">766-pc12</t>
  </si>
  <si>
    <t xml:space="preserve">12-Oprava okna kastlového,225/150cm-viz poznámka</t>
  </si>
  <si>
    <t xml:space="preserve">601474577</t>
  </si>
  <si>
    <t xml:space="preserve">1+1</t>
  </si>
  <si>
    <t xml:space="preserve">998766202</t>
  </si>
  <si>
    <t xml:space="preserve">Přesun hmot procentní pro kce truhlářské v objektech v přes 6 do 12 m</t>
  </si>
  <si>
    <t xml:space="preserve">%</t>
  </si>
  <si>
    <t xml:space="preserve">-894444031</t>
  </si>
  <si>
    <t xml:space="preserve">783</t>
  </si>
  <si>
    <t xml:space="preserve">Dokončovací práce - nátěry</t>
  </si>
  <si>
    <t xml:space="preserve">17</t>
  </si>
  <si>
    <t xml:space="preserve">783000103</t>
  </si>
  <si>
    <t xml:space="preserve">Ochrana podlah nebo vodorovných ploch při provádění nátěrů položením fólie</t>
  </si>
  <si>
    <t xml:space="preserve">-257376743</t>
  </si>
  <si>
    <t xml:space="preserve">2,5*1,5*12</t>
  </si>
  <si>
    <t xml:space="preserve">2,5*1,5*23+3,5*1,5</t>
  </si>
  <si>
    <t xml:space="preserve">18</t>
  </si>
  <si>
    <t xml:space="preserve">M</t>
  </si>
  <si>
    <t xml:space="preserve">28323156</t>
  </si>
  <si>
    <t xml:space="preserve">fólie pro malířské potřeby zakrývací tl 41µ 4x5m</t>
  </si>
  <si>
    <t xml:space="preserve">32</t>
  </si>
  <si>
    <t xml:space="preserve">1854850228</t>
  </si>
  <si>
    <t xml:space="preserve">136,5*1,05 'Přepočtené koeficientem množství</t>
  </si>
  <si>
    <t xml:space="preserve">19</t>
  </si>
  <si>
    <t xml:space="preserve">783-pc 1</t>
  </si>
  <si>
    <t xml:space="preserve">Obroušení a nátěr radiátorů na chodbě </t>
  </si>
  <si>
    <t xml:space="preserve">-288361884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</si>
  <si>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</si>
  <si>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</si>
  <si>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</si>
  <si>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</si>
  <si>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20</t>
  </si>
  <si>
    <t xml:space="preserve">030001000</t>
  </si>
  <si>
    <t xml:space="preserve">Zařízení staveniště 1%</t>
  </si>
  <si>
    <t xml:space="preserve">1024</t>
  </si>
  <si>
    <t xml:space="preserve">-1308035432</t>
  </si>
  <si>
    <t xml:space="preserve">VRN6</t>
  </si>
  <si>
    <t xml:space="preserve">Územní vlivy</t>
  </si>
  <si>
    <t xml:space="preserve">062002000</t>
  </si>
  <si>
    <t xml:space="preserve">Ztížené dopravní podmínky </t>
  </si>
  <si>
    <t xml:space="preserve">-168828537</t>
  </si>
  <si>
    <t xml:space="preserve">VRN7</t>
  </si>
  <si>
    <t xml:space="preserve">Provozní vlivy</t>
  </si>
  <si>
    <t xml:space="preserve">22</t>
  </si>
  <si>
    <t xml:space="preserve">073002000</t>
  </si>
  <si>
    <t xml:space="preserve">Ztížený pohyb vozidel v centrech měst 1%</t>
  </si>
  <si>
    <t xml:space="preserve">137091413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</si>
</sst>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9"/>
      <name val="Arial CE"/>
      <family val="0"/>
      <charset val="238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165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6"/>
      <c r="BE25" s="12"/>
    </row>
    <row r="26" s="26" customFormat="true" ht="25.9" hidden="false" customHeight="true" outlineLevel="0" collapsed="false">
      <c r="A26" s="21"/>
      <c r="B26" s="22"/>
      <c r="C26" s="21"/>
      <c r="D26" s="23" t="s">
        <v>34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5" t="n">
        <f aca="false">ROUND(AG94,2)</f>
        <v>0</v>
      </c>
      <c r="AL26" s="25"/>
      <c r="AM26" s="25"/>
      <c r="AN26" s="25"/>
      <c r="AO26" s="25"/>
      <c r="AP26" s="21"/>
      <c r="AQ26" s="21"/>
      <c r="AR26" s="22"/>
      <c r="BE26" s="12"/>
    </row>
    <row r="27" s="26" customFormat="true" ht="6.95" hidden="false" customHeight="true" outlineLevel="0" collapsed="false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12"/>
    </row>
    <row r="28" s="26" customFormat="true" ht="12.8" hidden="false" customHeight="false" outlineLevel="0" collapsed="false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27" t="s">
        <v>35</v>
      </c>
      <c r="M28" s="27"/>
      <c r="N28" s="27"/>
      <c r="O28" s="27"/>
      <c r="P28" s="27"/>
      <c r="Q28" s="21"/>
      <c r="R28" s="21"/>
      <c r="S28" s="21"/>
      <c r="T28" s="21"/>
      <c r="U28" s="21"/>
      <c r="V28" s="21"/>
      <c r="W28" s="27" t="s">
        <v>36</v>
      </c>
      <c r="X28" s="27"/>
      <c r="Y28" s="27"/>
      <c r="Z28" s="27"/>
      <c r="AA28" s="27"/>
      <c r="AB28" s="27"/>
      <c r="AC28" s="27"/>
      <c r="AD28" s="27"/>
      <c r="AE28" s="27"/>
      <c r="AF28" s="21"/>
      <c r="AG28" s="21"/>
      <c r="AH28" s="21"/>
      <c r="AI28" s="21"/>
      <c r="AJ28" s="21"/>
      <c r="AK28" s="27" t="s">
        <v>37</v>
      </c>
      <c r="AL28" s="27"/>
      <c r="AM28" s="27"/>
      <c r="AN28" s="27"/>
      <c r="AO28" s="27"/>
      <c r="AP28" s="21"/>
      <c r="AQ28" s="21"/>
      <c r="AR28" s="22"/>
      <c r="BE28" s="12"/>
    </row>
    <row r="29" s="28" customFormat="true" ht="14.4" hidden="false" customHeight="true" outlineLevel="0" collapsed="false">
      <c r="B29" s="29"/>
      <c r="D29" s="15" t="s">
        <v>38</v>
      </c>
      <c r="F29" s="15" t="s">
        <v>39</v>
      </c>
      <c r="L29" s="30" t="n">
        <v>0.21</v>
      </c>
      <c r="M29" s="30"/>
      <c r="N29" s="30"/>
      <c r="O29" s="30"/>
      <c r="P29" s="30"/>
      <c r="W29" s="31" t="n">
        <f aca="false">ROUND(AZ94, 2)</f>
        <v>0</v>
      </c>
      <c r="X29" s="31"/>
      <c r="Y29" s="31"/>
      <c r="Z29" s="31"/>
      <c r="AA29" s="31"/>
      <c r="AB29" s="31"/>
      <c r="AC29" s="31"/>
      <c r="AD29" s="31"/>
      <c r="AE29" s="31"/>
      <c r="AK29" s="31" t="n">
        <f aca="false">ROUND(AV94, 2)</f>
        <v>0</v>
      </c>
      <c r="AL29" s="31"/>
      <c r="AM29" s="31"/>
      <c r="AN29" s="31"/>
      <c r="AO29" s="31"/>
      <c r="AR29" s="29"/>
      <c r="BE29" s="12"/>
    </row>
    <row r="30" s="28" customFormat="true" ht="14.4" hidden="false" customHeight="true" outlineLevel="0" collapsed="false">
      <c r="B30" s="29"/>
      <c r="F30" s="15" t="s">
        <v>40</v>
      </c>
      <c r="L30" s="30" t="n">
        <v>0.12</v>
      </c>
      <c r="M30" s="30"/>
      <c r="N30" s="30"/>
      <c r="O30" s="30"/>
      <c r="P30" s="30"/>
      <c r="W30" s="31" t="n">
        <f aca="false">ROUND(BA94, 2)</f>
        <v>0</v>
      </c>
      <c r="X30" s="31"/>
      <c r="Y30" s="31"/>
      <c r="Z30" s="31"/>
      <c r="AA30" s="31"/>
      <c r="AB30" s="31"/>
      <c r="AC30" s="31"/>
      <c r="AD30" s="31"/>
      <c r="AE30" s="31"/>
      <c r="AK30" s="31" t="n">
        <f aca="false">ROUND(AW94, 2)</f>
        <v>0</v>
      </c>
      <c r="AL30" s="31"/>
      <c r="AM30" s="31"/>
      <c r="AN30" s="31"/>
      <c r="AO30" s="31"/>
      <c r="AR30" s="29"/>
      <c r="BE30" s="12"/>
    </row>
    <row r="31" s="28" customFormat="true" ht="14.4" hidden="true" customHeight="true" outlineLevel="0" collapsed="false">
      <c r="B31" s="29"/>
      <c r="F31" s="15" t="s">
        <v>41</v>
      </c>
      <c r="L31" s="30" t="n">
        <v>0.21</v>
      </c>
      <c r="M31" s="30"/>
      <c r="N31" s="30"/>
      <c r="O31" s="30"/>
      <c r="P31" s="30"/>
      <c r="W31" s="31" t="n">
        <f aca="false">ROUND(BB94, 2)</f>
        <v>0</v>
      </c>
      <c r="X31" s="31"/>
      <c r="Y31" s="31"/>
      <c r="Z31" s="31"/>
      <c r="AA31" s="31"/>
      <c r="AB31" s="31"/>
      <c r="AC31" s="31"/>
      <c r="AD31" s="31"/>
      <c r="AE31" s="31"/>
      <c r="AK31" s="31" t="n">
        <v>0</v>
      </c>
      <c r="AL31" s="31"/>
      <c r="AM31" s="31"/>
      <c r="AN31" s="31"/>
      <c r="AO31" s="31"/>
      <c r="AR31" s="29"/>
      <c r="BE31" s="12"/>
    </row>
    <row r="32" s="28" customFormat="true" ht="14.4" hidden="true" customHeight="true" outlineLevel="0" collapsed="false">
      <c r="B32" s="29"/>
      <c r="F32" s="15" t="s">
        <v>42</v>
      </c>
      <c r="L32" s="30" t="n">
        <v>0.12</v>
      </c>
      <c r="M32" s="30"/>
      <c r="N32" s="30"/>
      <c r="O32" s="30"/>
      <c r="P32" s="30"/>
      <c r="W32" s="31" t="n">
        <f aca="false">ROUND(BC94, 2)</f>
        <v>0</v>
      </c>
      <c r="X32" s="31"/>
      <c r="Y32" s="31"/>
      <c r="Z32" s="31"/>
      <c r="AA32" s="31"/>
      <c r="AB32" s="31"/>
      <c r="AC32" s="31"/>
      <c r="AD32" s="31"/>
      <c r="AE32" s="31"/>
      <c r="AK32" s="31" t="n">
        <v>0</v>
      </c>
      <c r="AL32" s="31"/>
      <c r="AM32" s="31"/>
      <c r="AN32" s="31"/>
      <c r="AO32" s="31"/>
      <c r="AR32" s="29"/>
      <c r="BE32" s="12"/>
    </row>
    <row r="33" s="28" customFormat="true" ht="14.4" hidden="true" customHeight="true" outlineLevel="0" collapsed="false">
      <c r="B33" s="29"/>
      <c r="F33" s="15" t="s">
        <v>43</v>
      </c>
      <c r="L33" s="30" t="n">
        <v>0</v>
      </c>
      <c r="M33" s="30"/>
      <c r="N33" s="30"/>
      <c r="O33" s="30"/>
      <c r="P33" s="30"/>
      <c r="W33" s="31" t="n">
        <f aca="false">ROUND(BD94, 2)</f>
        <v>0</v>
      </c>
      <c r="X33" s="31"/>
      <c r="Y33" s="31"/>
      <c r="Z33" s="31"/>
      <c r="AA33" s="31"/>
      <c r="AB33" s="31"/>
      <c r="AC33" s="31"/>
      <c r="AD33" s="31"/>
      <c r="AE33" s="31"/>
      <c r="AK33" s="31" t="n">
        <v>0</v>
      </c>
      <c r="AL33" s="31"/>
      <c r="AM33" s="31"/>
      <c r="AN33" s="31"/>
      <c r="AO33" s="31"/>
      <c r="AR33" s="29"/>
      <c r="BE33" s="12"/>
    </row>
    <row r="34" s="26" customFormat="true" ht="6.95" hidden="false" customHeight="true" outlineLevel="0" collapsed="false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12"/>
    </row>
    <row r="35" s="26" customFormat="true" ht="25.9" hidden="false" customHeight="true" outlineLevel="0" collapsed="false">
      <c r="A35" s="21"/>
      <c r="B35" s="22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36" t="s">
        <v>46</v>
      </c>
      <c r="Y35" s="36"/>
      <c r="Z35" s="36"/>
      <c r="AA35" s="36"/>
      <c r="AB35" s="36"/>
      <c r="AC35" s="34"/>
      <c r="AD35" s="34"/>
      <c r="AE35" s="34"/>
      <c r="AF35" s="34"/>
      <c r="AG35" s="34"/>
      <c r="AH35" s="34"/>
      <c r="AI35" s="34"/>
      <c r="AJ35" s="34"/>
      <c r="AK35" s="37" t="n">
        <f aca="false">SUM(AK26:AK33)</f>
        <v>0</v>
      </c>
      <c r="AL35" s="37"/>
      <c r="AM35" s="37"/>
      <c r="AN35" s="37"/>
      <c r="AO35" s="37"/>
      <c r="AP35" s="32"/>
      <c r="AQ35" s="32"/>
      <c r="AR35" s="22"/>
      <c r="BE35" s="21"/>
    </row>
    <row r="36" s="26" customFormat="true" ht="6.95" hidden="false" customHeight="true" outlineLevel="0" collapsed="false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="26" customFormat="true" ht="14.4" hidden="false" customHeight="true" outlineLevel="0" collapsed="false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6" customFormat="true" ht="14.4" hidden="false" customHeight="true" outlineLevel="0" collapsed="false">
      <c r="B49" s="38"/>
      <c r="D49" s="39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48</v>
      </c>
      <c r="AI49" s="40"/>
      <c r="AJ49" s="40"/>
      <c r="AK49" s="40"/>
      <c r="AL49" s="40"/>
      <c r="AM49" s="40"/>
      <c r="AN49" s="40"/>
      <c r="AO49" s="40"/>
      <c r="AR49" s="38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6" customFormat="true" ht="12.8" hidden="false" customHeight="false" outlineLevel="0" collapsed="false">
      <c r="A60" s="21"/>
      <c r="B60" s="22"/>
      <c r="C60" s="21"/>
      <c r="D60" s="41" t="s">
        <v>49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41" t="s">
        <v>50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41" t="s">
        <v>49</v>
      </c>
      <c r="AI60" s="24"/>
      <c r="AJ60" s="24"/>
      <c r="AK60" s="24"/>
      <c r="AL60" s="24"/>
      <c r="AM60" s="41" t="s">
        <v>50</v>
      </c>
      <c r="AN60" s="24"/>
      <c r="AO60" s="24"/>
      <c r="AP60" s="21"/>
      <c r="AQ60" s="21"/>
      <c r="AR60" s="22"/>
      <c r="BE60" s="21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6" customFormat="true" ht="12.8" hidden="false" customHeight="false" outlineLevel="0" collapsed="false">
      <c r="A64" s="21"/>
      <c r="B64" s="22"/>
      <c r="C64" s="21"/>
      <c r="D64" s="39" t="s">
        <v>51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52</v>
      </c>
      <c r="AI64" s="42"/>
      <c r="AJ64" s="42"/>
      <c r="AK64" s="42"/>
      <c r="AL64" s="42"/>
      <c r="AM64" s="42"/>
      <c r="AN64" s="42"/>
      <c r="AO64" s="42"/>
      <c r="AP64" s="21"/>
      <c r="AQ64" s="21"/>
      <c r="AR64" s="22"/>
      <c r="BE64" s="21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6" customFormat="true" ht="12.8" hidden="false" customHeight="false" outlineLevel="0" collapsed="false">
      <c r="A75" s="21"/>
      <c r="B75" s="22"/>
      <c r="C75" s="21"/>
      <c r="D75" s="41" t="s">
        <v>49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41" t="s">
        <v>50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41" t="s">
        <v>49</v>
      </c>
      <c r="AI75" s="24"/>
      <c r="AJ75" s="24"/>
      <c r="AK75" s="24"/>
      <c r="AL75" s="24"/>
      <c r="AM75" s="41" t="s">
        <v>50</v>
      </c>
      <c r="AN75" s="24"/>
      <c r="AO75" s="24"/>
      <c r="AP75" s="21"/>
      <c r="AQ75" s="21"/>
      <c r="AR75" s="22"/>
      <c r="BE75" s="21"/>
    </row>
    <row r="76" s="26" customFormat="true" ht="12.8" hidden="false" customHeight="false" outlineLevel="0" collapsed="false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="26" customFormat="true" ht="6.95" hidden="false" customHeight="true" outlineLevel="0" collapsed="false">
      <c r="A77" s="21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2"/>
      <c r="BE77" s="21"/>
    </row>
    <row r="81" s="26" customFormat="true" ht="6.95" hidden="false" customHeight="true" outlineLevel="0" collapsed="false">
      <c r="A81" s="21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2"/>
      <c r="BE81" s="21"/>
    </row>
    <row r="82" s="26" customFormat="true" ht="24.95" hidden="false" customHeight="true" outlineLevel="0" collapsed="false">
      <c r="A82" s="21"/>
      <c r="B82" s="22"/>
      <c r="C82" s="7" t="s">
        <v>53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="26" customFormat="true" ht="6.95" hidden="false" customHeight="true" outlineLevel="0" collapsed="false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="47" customFormat="true" ht="12" hidden="false" customHeight="true" outlineLevel="0" collapsed="false">
      <c r="B84" s="48"/>
      <c r="C84" s="15" t="s">
        <v>12</v>
      </c>
      <c r="L84" s="47" t="str">
        <f aca="false">K5</f>
        <v>NoveRadnice</v>
      </c>
      <c r="AR84" s="48"/>
    </row>
    <row r="85" s="49" customFormat="true" ht="36.95" hidden="false" customHeight="true" outlineLevel="0" collapsed="false">
      <c r="B85" s="50"/>
      <c r="C85" s="51" t="s">
        <v>15</v>
      </c>
      <c r="L85" s="52" t="str">
        <f aca="false">K6</f>
        <v>Oprava a nátěr 12+24 oken a 9 rádiátorů</v>
      </c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R85" s="50"/>
    </row>
    <row r="86" s="26" customFormat="true" ht="6.95" hidden="false" customHeight="true" outlineLevel="0" collapsed="false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="26" customFormat="true" ht="12" hidden="false" customHeight="true" outlineLevel="0" collapsed="false">
      <c r="A87" s="21"/>
      <c r="B87" s="22"/>
      <c r="C87" s="15" t="s">
        <v>19</v>
      </c>
      <c r="D87" s="21"/>
      <c r="E87" s="21"/>
      <c r="F87" s="21"/>
      <c r="G87" s="21"/>
      <c r="H87" s="21"/>
      <c r="I87" s="21"/>
      <c r="J87" s="21"/>
      <c r="K87" s="21"/>
      <c r="L87" s="53" t="str">
        <f aca="false">IF(K8="","",K8)</f>
        <v>Nová Radnice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5" t="s">
        <v>21</v>
      </c>
      <c r="AJ87" s="21"/>
      <c r="AK87" s="21"/>
      <c r="AL87" s="21"/>
      <c r="AM87" s="54" t="str">
        <f aca="false">IF(AN8= "","",AN8)</f>
        <v>18. 7. 2024</v>
      </c>
      <c r="AN87" s="54"/>
      <c r="AO87" s="21"/>
      <c r="AP87" s="21"/>
      <c r="AQ87" s="21"/>
      <c r="AR87" s="22"/>
      <c r="BE87" s="21"/>
    </row>
    <row r="88" s="26" customFormat="true" ht="6.95" hidden="false" customHeight="true" outlineLevel="0" collapsed="false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="26" customFormat="true" ht="15.15" hidden="false" customHeight="true" outlineLevel="0" collapsed="false">
      <c r="A89" s="21"/>
      <c r="B89" s="22"/>
      <c r="C89" s="15" t="s">
        <v>23</v>
      </c>
      <c r="D89" s="21"/>
      <c r="E89" s="21"/>
      <c r="F89" s="21"/>
      <c r="G89" s="21"/>
      <c r="H89" s="21"/>
      <c r="I89" s="21"/>
      <c r="J89" s="21"/>
      <c r="K89" s="21"/>
      <c r="L89" s="47" t="str">
        <f aca="false">IF(E11= "","",E11)</f>
        <v>MmBrna, OSM, Husova 3, Brno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5" t="s">
        <v>29</v>
      </c>
      <c r="AJ89" s="21"/>
      <c r="AK89" s="21"/>
      <c r="AL89" s="21"/>
      <c r="AM89" s="55" t="str">
        <f aca="false">IF(E17="","",E17)</f>
        <v>Radka Volková</v>
      </c>
      <c r="AN89" s="55"/>
      <c r="AO89" s="55"/>
      <c r="AP89" s="55"/>
      <c r="AQ89" s="21"/>
      <c r="AR89" s="22"/>
      <c r="AS89" s="56" t="s">
        <v>54</v>
      </c>
      <c r="AT89" s="5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21"/>
    </row>
    <row r="90" s="26" customFormat="true" ht="15.15" hidden="false" customHeight="true" outlineLevel="0" collapsed="false">
      <c r="A90" s="21"/>
      <c r="B90" s="22"/>
      <c r="C90" s="15" t="s">
        <v>27</v>
      </c>
      <c r="D90" s="21"/>
      <c r="E90" s="21"/>
      <c r="F90" s="21"/>
      <c r="G90" s="21"/>
      <c r="H90" s="21"/>
      <c r="I90" s="21"/>
      <c r="J90" s="21"/>
      <c r="K90" s="21"/>
      <c r="L90" s="47" t="str">
        <f aca="false">IF(E14= "Vyplň údaj","",E14)</f>
        <v/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5" t="s">
        <v>32</v>
      </c>
      <c r="AJ90" s="21"/>
      <c r="AK90" s="21"/>
      <c r="AL90" s="21"/>
      <c r="AM90" s="55" t="str">
        <f aca="false">IF(E20="","",E20)</f>
        <v>Radka Volková</v>
      </c>
      <c r="AN90" s="55"/>
      <c r="AO90" s="55"/>
      <c r="AP90" s="55"/>
      <c r="AQ90" s="21"/>
      <c r="AR90" s="22"/>
      <c r="AS90" s="56"/>
      <c r="AT90" s="56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21"/>
    </row>
    <row r="91" s="26" customFormat="true" ht="10.8" hidden="false" customHeight="true" outlineLevel="0" collapsed="false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56"/>
      <c r="AT91" s="56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21"/>
    </row>
    <row r="92" s="26" customFormat="true" ht="29.3" hidden="false" customHeight="true" outlineLevel="0" collapsed="false">
      <c r="A92" s="21"/>
      <c r="B92" s="22"/>
      <c r="C92" s="61" t="s">
        <v>55</v>
      </c>
      <c r="D92" s="61"/>
      <c r="E92" s="61"/>
      <c r="F92" s="61"/>
      <c r="G92" s="61"/>
      <c r="H92" s="62"/>
      <c r="I92" s="63" t="s">
        <v>56</v>
      </c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4" t="s">
        <v>57</v>
      </c>
      <c r="AH92" s="64"/>
      <c r="AI92" s="64"/>
      <c r="AJ92" s="64"/>
      <c r="AK92" s="64"/>
      <c r="AL92" s="64"/>
      <c r="AM92" s="64"/>
      <c r="AN92" s="65" t="s">
        <v>58</v>
      </c>
      <c r="AO92" s="65"/>
      <c r="AP92" s="65"/>
      <c r="AQ92" s="66" t="s">
        <v>59</v>
      </c>
      <c r="AR92" s="22"/>
      <c r="AS92" s="67" t="s">
        <v>60</v>
      </c>
      <c r="AT92" s="68" t="s">
        <v>61</v>
      </c>
      <c r="AU92" s="68" t="s">
        <v>62</v>
      </c>
      <c r="AV92" s="68" t="s">
        <v>63</v>
      </c>
      <c r="AW92" s="68" t="s">
        <v>64</v>
      </c>
      <c r="AX92" s="68" t="s">
        <v>65</v>
      </c>
      <c r="AY92" s="68" t="s">
        <v>66</v>
      </c>
      <c r="AZ92" s="68" t="s">
        <v>67</v>
      </c>
      <c r="BA92" s="68" t="s">
        <v>68</v>
      </c>
      <c r="BB92" s="68" t="s">
        <v>69</v>
      </c>
      <c r="BC92" s="68" t="s">
        <v>70</v>
      </c>
      <c r="BD92" s="69" t="s">
        <v>71</v>
      </c>
      <c r="BE92" s="21"/>
    </row>
    <row r="93" s="26" customFormat="true" ht="10.8" hidden="false" customHeight="true" outlineLevel="0" collapsed="false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  <c r="BE93" s="21"/>
    </row>
    <row r="94" s="73" customFormat="true" ht="32.4" hidden="false" customHeight="true" outlineLevel="0" collapsed="false">
      <c r="B94" s="74"/>
      <c r="C94" s="75" t="s">
        <v>72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7" t="n">
        <f aca="false">ROUND(AG95,2)</f>
        <v>0</v>
      </c>
      <c r="AH94" s="77"/>
      <c r="AI94" s="77"/>
      <c r="AJ94" s="77"/>
      <c r="AK94" s="77"/>
      <c r="AL94" s="77"/>
      <c r="AM94" s="77"/>
      <c r="AN94" s="78" t="n">
        <f aca="false">SUM(AG94,AT94)</f>
        <v>0</v>
      </c>
      <c r="AO94" s="78"/>
      <c r="AP94" s="78"/>
      <c r="AQ94" s="79"/>
      <c r="AR94" s="74"/>
      <c r="AS94" s="80" t="n">
        <f aca="false">ROUND(AS95,2)</f>
        <v>0</v>
      </c>
      <c r="AT94" s="81" t="n">
        <f aca="false">ROUND(SUM(AV94:AW94),2)</f>
        <v>0</v>
      </c>
      <c r="AU94" s="82" t="n">
        <f aca="false">ROUND(AU95,5)</f>
        <v>0</v>
      </c>
      <c r="AV94" s="81" t="n">
        <f aca="false">ROUND(AZ94*L29,2)</f>
        <v>0</v>
      </c>
      <c r="AW94" s="81" t="n">
        <f aca="false">ROUND(BA94*L30,2)</f>
        <v>0</v>
      </c>
      <c r="AX94" s="81" t="n">
        <f aca="false">ROUND(BB94*L29,2)</f>
        <v>0</v>
      </c>
      <c r="AY94" s="81" t="n">
        <f aca="false">ROUND(BC94*L30,2)</f>
        <v>0</v>
      </c>
      <c r="AZ94" s="81" t="n">
        <f aca="false">ROUND(AZ95,2)</f>
        <v>0</v>
      </c>
      <c r="BA94" s="81" t="n">
        <f aca="false">ROUND(BA95,2)</f>
        <v>0</v>
      </c>
      <c r="BB94" s="81" t="n">
        <f aca="false">ROUND(BB95,2)</f>
        <v>0</v>
      </c>
      <c r="BC94" s="81" t="n">
        <f aca="false">ROUND(BC95,2)</f>
        <v>0</v>
      </c>
      <c r="BD94" s="83" t="n">
        <f aca="false">ROUND(BD95,2)</f>
        <v>0</v>
      </c>
      <c r="BS94" s="84" t="s">
        <v>73</v>
      </c>
      <c r="BT94" s="84" t="s">
        <v>74</v>
      </c>
      <c r="BV94" s="84" t="s">
        <v>75</v>
      </c>
      <c r="BW94" s="84" t="s">
        <v>3</v>
      </c>
      <c r="BX94" s="84" t="s">
        <v>76</v>
      </c>
      <c r="CL94" s="84"/>
    </row>
    <row r="95" s="96" customFormat="true" ht="24.75" hidden="false" customHeight="true" outlineLevel="0" collapsed="false">
      <c r="A95" s="85" t="s">
        <v>77</v>
      </c>
      <c r="B95" s="86"/>
      <c r="C95" s="87"/>
      <c r="D95" s="88" t="s">
        <v>13</v>
      </c>
      <c r="E95" s="88"/>
      <c r="F95" s="88"/>
      <c r="G95" s="88"/>
      <c r="H95" s="88"/>
      <c r="I95" s="89"/>
      <c r="J95" s="88" t="s">
        <v>16</v>
      </c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90" t="n">
        <f aca="false">'NoveRadnice - Oprava a ná...'!J28</f>
        <v>0</v>
      </c>
      <c r="AH95" s="90"/>
      <c r="AI95" s="90"/>
      <c r="AJ95" s="90"/>
      <c r="AK95" s="90"/>
      <c r="AL95" s="90"/>
      <c r="AM95" s="90"/>
      <c r="AN95" s="90" t="n">
        <f aca="false">SUM(AG95,AT95)</f>
        <v>0</v>
      </c>
      <c r="AO95" s="90"/>
      <c r="AP95" s="90"/>
      <c r="AQ95" s="91" t="s">
        <v>78</v>
      </c>
      <c r="AR95" s="86"/>
      <c r="AS95" s="92" t="n">
        <v>0</v>
      </c>
      <c r="AT95" s="93" t="n">
        <f aca="false">ROUND(SUM(AV95:AW95),2)</f>
        <v>0</v>
      </c>
      <c r="AU95" s="94" t="n">
        <f aca="false">'NoveRadnice - Oprava a ná...'!P122</f>
        <v>0</v>
      </c>
      <c r="AV95" s="93" t="n">
        <f aca="false">'NoveRadnice - Oprava a ná...'!J31</f>
        <v>0</v>
      </c>
      <c r="AW95" s="93" t="n">
        <f aca="false">'NoveRadnice - Oprava a ná...'!J32</f>
        <v>0</v>
      </c>
      <c r="AX95" s="93" t="n">
        <f aca="false">'NoveRadnice - Oprava a ná...'!J33</f>
        <v>0</v>
      </c>
      <c r="AY95" s="93" t="n">
        <f aca="false">'NoveRadnice - Oprava a ná...'!J34</f>
        <v>0</v>
      </c>
      <c r="AZ95" s="93" t="n">
        <f aca="false">'NoveRadnice - Oprava a ná...'!F31</f>
        <v>0</v>
      </c>
      <c r="BA95" s="93" t="n">
        <f aca="false">'NoveRadnice - Oprava a ná...'!F32</f>
        <v>0</v>
      </c>
      <c r="BB95" s="93" t="n">
        <f aca="false">'NoveRadnice - Oprava a ná...'!F33</f>
        <v>0</v>
      </c>
      <c r="BC95" s="93" t="n">
        <f aca="false">'NoveRadnice - Oprava a ná...'!F34</f>
        <v>0</v>
      </c>
      <c r="BD95" s="95" t="n">
        <f aca="false">'NoveRadnice - Oprava a ná...'!F35</f>
        <v>0</v>
      </c>
      <c r="BT95" s="97" t="s">
        <v>79</v>
      </c>
      <c r="BU95" s="97" t="s">
        <v>80</v>
      </c>
      <c r="BV95" s="97" t="s">
        <v>75</v>
      </c>
      <c r="BW95" s="97" t="s">
        <v>3</v>
      </c>
      <c r="BX95" s="97" t="s">
        <v>76</v>
      </c>
      <c r="CL95" s="97"/>
    </row>
    <row r="96" s="26" customFormat="true" ht="30" hidden="false" customHeight="true" outlineLevel="0" collapsed="false">
      <c r="A96" s="21"/>
      <c r="B96" s="22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2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</row>
    <row r="97" s="26" customFormat="true" ht="6.95" hidden="false" customHeight="true" outlineLevel="0" collapsed="false">
      <c r="A97" s="21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2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NoveRadnice - Oprava a ná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66"/>
  <sheetViews>
    <sheetView showFormulas="false" showGridLines="false" showRowColHeaders="true" showZeros="true" rightToLeft="false" tabSelected="true" showOutlineSymbols="true" defaultGridColor="true" view="normal" topLeftCell="A153" colorId="64" zoomScale="100" zoomScaleNormal="100" zoomScalePageLayoutView="100" workbookViewId="0">
      <selection pane="topLeft" activeCell="K165" activeCellId="0" sqref="K16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8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6" customFormat="true" ht="12" hidden="false" customHeight="true" outlineLevel="0" collapsed="false">
      <c r="A6" s="21"/>
      <c r="B6" s="22"/>
      <c r="C6" s="21"/>
      <c r="D6" s="15" t="s">
        <v>15</v>
      </c>
      <c r="E6" s="21"/>
      <c r="F6" s="21"/>
      <c r="G6" s="21"/>
      <c r="H6" s="21"/>
      <c r="I6" s="21"/>
      <c r="J6" s="21"/>
      <c r="K6" s="21"/>
      <c r="L6" s="38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="26" customFormat="true" ht="16.5" hidden="false" customHeight="true" outlineLevel="0" collapsed="false">
      <c r="A7" s="21"/>
      <c r="B7" s="22"/>
      <c r="C7" s="21"/>
      <c r="D7" s="21"/>
      <c r="E7" s="99" t="s">
        <v>16</v>
      </c>
      <c r="F7" s="99"/>
      <c r="G7" s="99"/>
      <c r="H7" s="99"/>
      <c r="I7" s="21"/>
      <c r="J7" s="21"/>
      <c r="K7" s="21"/>
      <c r="L7" s="38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="26" customFormat="true" ht="12.8" hidden="false" customHeight="false" outlineLevel="0" collapsed="false">
      <c r="A8" s="21"/>
      <c r="B8" s="22"/>
      <c r="C8" s="21"/>
      <c r="D8" s="21"/>
      <c r="E8" s="21"/>
      <c r="F8" s="21"/>
      <c r="G8" s="21"/>
      <c r="H8" s="21"/>
      <c r="I8" s="21"/>
      <c r="J8" s="21"/>
      <c r="K8" s="21"/>
      <c r="L8" s="38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="26" customFormat="true" ht="12" hidden="false" customHeight="true" outlineLevel="0" collapsed="false">
      <c r="A9" s="21"/>
      <c r="B9" s="22"/>
      <c r="C9" s="21"/>
      <c r="D9" s="15" t="s">
        <v>17</v>
      </c>
      <c r="E9" s="21"/>
      <c r="F9" s="16"/>
      <c r="G9" s="21"/>
      <c r="H9" s="21"/>
      <c r="I9" s="15" t="s">
        <v>18</v>
      </c>
      <c r="J9" s="16"/>
      <c r="K9" s="21"/>
      <c r="L9" s="38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="26" customFormat="true" ht="12" hidden="false" customHeight="true" outlineLevel="0" collapsed="false">
      <c r="A10" s="21"/>
      <c r="B10" s="22"/>
      <c r="C10" s="21"/>
      <c r="D10" s="15" t="s">
        <v>19</v>
      </c>
      <c r="E10" s="21"/>
      <c r="F10" s="16" t="s">
        <v>20</v>
      </c>
      <c r="G10" s="21"/>
      <c r="H10" s="21"/>
      <c r="I10" s="15" t="s">
        <v>21</v>
      </c>
      <c r="J10" s="100" t="str">
        <f aca="false">'Rekapitulace stavby'!AN8</f>
        <v>18. 7. 2024</v>
      </c>
      <c r="K10" s="21"/>
      <c r="L10" s="38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="26" customFormat="true" ht="10.8" hidden="false" customHeight="true" outlineLevel="0" collapsed="false">
      <c r="A11" s="21"/>
      <c r="B11" s="22"/>
      <c r="C11" s="21"/>
      <c r="D11" s="21"/>
      <c r="E11" s="21"/>
      <c r="F11" s="21"/>
      <c r="G11" s="21"/>
      <c r="H11" s="21"/>
      <c r="I11" s="21"/>
      <c r="J11" s="21"/>
      <c r="K11" s="21"/>
      <c r="L11" s="38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="26" customFormat="true" ht="12" hidden="false" customHeight="true" outlineLevel="0" collapsed="false">
      <c r="A12" s="21"/>
      <c r="B12" s="22"/>
      <c r="C12" s="21"/>
      <c r="D12" s="15" t="s">
        <v>23</v>
      </c>
      <c r="E12" s="21"/>
      <c r="F12" s="21"/>
      <c r="G12" s="21"/>
      <c r="H12" s="21"/>
      <c r="I12" s="15" t="s">
        <v>24</v>
      </c>
      <c r="J12" s="16"/>
      <c r="K12" s="21"/>
      <c r="L12" s="38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="26" customFormat="true" ht="18" hidden="false" customHeight="true" outlineLevel="0" collapsed="false">
      <c r="A13" s="21"/>
      <c r="B13" s="22"/>
      <c r="C13" s="21"/>
      <c r="D13" s="21"/>
      <c r="E13" s="16" t="s">
        <v>25</v>
      </c>
      <c r="F13" s="21"/>
      <c r="G13" s="21"/>
      <c r="H13" s="21"/>
      <c r="I13" s="15" t="s">
        <v>26</v>
      </c>
      <c r="J13" s="16"/>
      <c r="K13" s="21"/>
      <c r="L13" s="38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="26" customFormat="true" ht="6.95" hidden="false" customHeight="true" outlineLevel="0" collapsed="false">
      <c r="A14" s="21"/>
      <c r="B14" s="22"/>
      <c r="C14" s="21"/>
      <c r="D14" s="21"/>
      <c r="E14" s="21"/>
      <c r="F14" s="21"/>
      <c r="G14" s="21"/>
      <c r="H14" s="21"/>
      <c r="I14" s="21"/>
      <c r="J14" s="21"/>
      <c r="K14" s="21"/>
      <c r="L14" s="38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="26" customFormat="true" ht="12" hidden="false" customHeight="true" outlineLevel="0" collapsed="false">
      <c r="A15" s="21"/>
      <c r="B15" s="22"/>
      <c r="C15" s="21"/>
      <c r="D15" s="15" t="s">
        <v>27</v>
      </c>
      <c r="E15" s="21"/>
      <c r="F15" s="21"/>
      <c r="G15" s="21"/>
      <c r="H15" s="21"/>
      <c r="I15" s="15" t="s">
        <v>24</v>
      </c>
      <c r="J15" s="17" t="str">
        <f aca="false">'Rekapitulace stavby'!AN13</f>
        <v>Vyplň údaj</v>
      </c>
      <c r="K15" s="21"/>
      <c r="L15" s="38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="26" customFormat="true" ht="18" hidden="false" customHeight="true" outlineLevel="0" collapsed="false">
      <c r="A16" s="21"/>
      <c r="B16" s="22"/>
      <c r="C16" s="21"/>
      <c r="D16" s="21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1"/>
      <c r="L16" s="38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="26" customFormat="true" ht="6.95" hidden="false" customHeight="true" outlineLevel="0" collapsed="false">
      <c r="A17" s="21"/>
      <c r="B17" s="22"/>
      <c r="C17" s="21"/>
      <c r="D17" s="21"/>
      <c r="E17" s="21"/>
      <c r="F17" s="21"/>
      <c r="G17" s="21"/>
      <c r="H17" s="21"/>
      <c r="I17" s="21"/>
      <c r="J17" s="21"/>
      <c r="K17" s="21"/>
      <c r="L17" s="38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="26" customFormat="true" ht="12" hidden="false" customHeight="true" outlineLevel="0" collapsed="false">
      <c r="A18" s="21"/>
      <c r="B18" s="22"/>
      <c r="C18" s="21"/>
      <c r="D18" s="15" t="s">
        <v>29</v>
      </c>
      <c r="E18" s="21"/>
      <c r="F18" s="21"/>
      <c r="G18" s="21"/>
      <c r="H18" s="21"/>
      <c r="I18" s="15" t="s">
        <v>24</v>
      </c>
      <c r="J18" s="16"/>
      <c r="K18" s="21"/>
      <c r="L18" s="38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="26" customFormat="true" ht="18" hidden="false" customHeight="true" outlineLevel="0" collapsed="false">
      <c r="A19" s="21"/>
      <c r="B19" s="22"/>
      <c r="C19" s="21"/>
      <c r="D19" s="21"/>
      <c r="E19" s="16" t="s">
        <v>30</v>
      </c>
      <c r="F19" s="21"/>
      <c r="G19" s="21"/>
      <c r="H19" s="21"/>
      <c r="I19" s="15" t="s">
        <v>26</v>
      </c>
      <c r="J19" s="16"/>
      <c r="K19" s="21"/>
      <c r="L19" s="38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="26" customFormat="true" ht="6.95" hidden="false" customHeight="true" outlineLevel="0" collapsed="false">
      <c r="A20" s="21"/>
      <c r="B20" s="22"/>
      <c r="C20" s="21"/>
      <c r="D20" s="21"/>
      <c r="E20" s="21"/>
      <c r="F20" s="21"/>
      <c r="G20" s="21"/>
      <c r="H20" s="21"/>
      <c r="I20" s="21"/>
      <c r="J20" s="21"/>
      <c r="K20" s="21"/>
      <c r="L20" s="38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="26" customFormat="true" ht="12" hidden="false" customHeight="true" outlineLevel="0" collapsed="false">
      <c r="A21" s="21"/>
      <c r="B21" s="22"/>
      <c r="C21" s="21"/>
      <c r="D21" s="15" t="s">
        <v>32</v>
      </c>
      <c r="E21" s="21"/>
      <c r="F21" s="21"/>
      <c r="G21" s="21"/>
      <c r="H21" s="21"/>
      <c r="I21" s="15" t="s">
        <v>24</v>
      </c>
      <c r="J21" s="16"/>
      <c r="K21" s="21"/>
      <c r="L21" s="38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="26" customFormat="true" ht="18" hidden="false" customHeight="true" outlineLevel="0" collapsed="false">
      <c r="A22" s="21"/>
      <c r="B22" s="22"/>
      <c r="C22" s="21"/>
      <c r="D22" s="21"/>
      <c r="E22" s="16" t="s">
        <v>30</v>
      </c>
      <c r="F22" s="21"/>
      <c r="G22" s="21"/>
      <c r="H22" s="21"/>
      <c r="I22" s="15" t="s">
        <v>26</v>
      </c>
      <c r="J22" s="16"/>
      <c r="K22" s="21"/>
      <c r="L22" s="38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="26" customFormat="true" ht="6.95" hidden="false" customHeight="true" outlineLevel="0" collapsed="false">
      <c r="A23" s="21"/>
      <c r="B23" s="22"/>
      <c r="C23" s="21"/>
      <c r="D23" s="21"/>
      <c r="E23" s="21"/>
      <c r="F23" s="21"/>
      <c r="G23" s="21"/>
      <c r="H23" s="21"/>
      <c r="I23" s="21"/>
      <c r="J23" s="21"/>
      <c r="K23" s="21"/>
      <c r="L23" s="38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="26" customFormat="true" ht="12" hidden="false" customHeight="true" outlineLevel="0" collapsed="false">
      <c r="A24" s="21"/>
      <c r="B24" s="22"/>
      <c r="C24" s="21"/>
      <c r="D24" s="15" t="s">
        <v>33</v>
      </c>
      <c r="E24" s="21"/>
      <c r="F24" s="21"/>
      <c r="G24" s="21"/>
      <c r="H24" s="21"/>
      <c r="I24" s="21"/>
      <c r="J24" s="21"/>
      <c r="K24" s="21"/>
      <c r="L24" s="38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="26" customFormat="true" ht="16.5" hidden="false" customHeight="true" outlineLevel="0" collapsed="false">
      <c r="A25" s="21"/>
      <c r="B25" s="22"/>
      <c r="C25" s="21"/>
      <c r="D25" s="21"/>
      <c r="E25" s="11"/>
      <c r="F25" s="11"/>
      <c r="G25" s="11"/>
      <c r="H25" s="11"/>
      <c r="I25" s="21"/>
      <c r="J25" s="21"/>
      <c r="K25" s="21"/>
      <c r="L25" s="38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="26" customFormat="true" ht="6.95" hidden="false" customHeight="true" outlineLevel="0" collapsed="false">
      <c r="A26" s="21"/>
      <c r="B26" s="22"/>
      <c r="C26" s="21"/>
      <c r="D26" s="21"/>
      <c r="E26" s="21"/>
      <c r="F26" s="21"/>
      <c r="G26" s="21"/>
      <c r="H26" s="21"/>
      <c r="I26" s="21"/>
      <c r="J26" s="21"/>
      <c r="K26" s="21"/>
      <c r="L26" s="38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="26" customFormat="true" ht="6.95" hidden="false" customHeight="true" outlineLevel="0" collapsed="false">
      <c r="A27" s="21"/>
      <c r="B27" s="22"/>
      <c r="C27" s="21"/>
      <c r="D27" s="71"/>
      <c r="E27" s="71"/>
      <c r="F27" s="71"/>
      <c r="G27" s="71"/>
      <c r="H27" s="71"/>
      <c r="I27" s="71"/>
      <c r="J27" s="71"/>
      <c r="K27" s="71"/>
      <c r="L27" s="38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="26" customFormat="true" ht="25.45" hidden="false" customHeight="true" outlineLevel="0" collapsed="false">
      <c r="A28" s="21"/>
      <c r="B28" s="22"/>
      <c r="C28" s="21"/>
      <c r="D28" s="102" t="s">
        <v>34</v>
      </c>
      <c r="E28" s="21"/>
      <c r="F28" s="21"/>
      <c r="G28" s="21"/>
      <c r="H28" s="21"/>
      <c r="I28" s="21"/>
      <c r="J28" s="103" t="n">
        <f aca="false">ROUND(J122, 2)</f>
        <v>0</v>
      </c>
      <c r="K28" s="21"/>
      <c r="L28" s="38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="26" customFormat="true" ht="6.95" hidden="false" customHeight="true" outlineLevel="0" collapsed="false">
      <c r="A29" s="21"/>
      <c r="B29" s="22"/>
      <c r="C29" s="21"/>
      <c r="D29" s="71"/>
      <c r="E29" s="71"/>
      <c r="F29" s="71"/>
      <c r="G29" s="71"/>
      <c r="H29" s="71"/>
      <c r="I29" s="71"/>
      <c r="J29" s="71"/>
      <c r="K29" s="71"/>
      <c r="L29" s="38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="26" customFormat="true" ht="14.4" hidden="false" customHeight="true" outlineLevel="0" collapsed="false">
      <c r="A30" s="21"/>
      <c r="B30" s="22"/>
      <c r="C30" s="21"/>
      <c r="D30" s="21"/>
      <c r="E30" s="21"/>
      <c r="F30" s="104" t="s">
        <v>36</v>
      </c>
      <c r="G30" s="21"/>
      <c r="H30" s="21"/>
      <c r="I30" s="104" t="s">
        <v>35</v>
      </c>
      <c r="J30" s="104" t="s">
        <v>37</v>
      </c>
      <c r="K30" s="21"/>
      <c r="L30" s="38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="26" customFormat="true" ht="14.4" hidden="false" customHeight="true" outlineLevel="0" collapsed="false">
      <c r="A31" s="21"/>
      <c r="B31" s="22"/>
      <c r="C31" s="21"/>
      <c r="D31" s="105" t="s">
        <v>38</v>
      </c>
      <c r="E31" s="15" t="s">
        <v>39</v>
      </c>
      <c r="F31" s="106" t="n">
        <f aca="false">ROUND((SUM(BE122:BE165)),  2)</f>
        <v>0</v>
      </c>
      <c r="G31" s="21"/>
      <c r="H31" s="21"/>
      <c r="I31" s="107" t="n">
        <v>0.21</v>
      </c>
      <c r="J31" s="106" t="n">
        <f aca="false">ROUND(((SUM(BE122:BE165))*I31),  2)</f>
        <v>0</v>
      </c>
      <c r="K31" s="21"/>
      <c r="L31" s="38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="26" customFormat="true" ht="14.4" hidden="false" customHeight="true" outlineLevel="0" collapsed="false">
      <c r="A32" s="21"/>
      <c r="B32" s="22"/>
      <c r="C32" s="21"/>
      <c r="D32" s="21"/>
      <c r="E32" s="15" t="s">
        <v>40</v>
      </c>
      <c r="F32" s="106" t="n">
        <f aca="false">ROUND((SUM(BF122:BF165)),  2)</f>
        <v>0</v>
      </c>
      <c r="G32" s="21"/>
      <c r="H32" s="21"/>
      <c r="I32" s="107" t="n">
        <v>0.12</v>
      </c>
      <c r="J32" s="106" t="n">
        <f aca="false">ROUND(((SUM(BF122:BF165))*I32),  2)</f>
        <v>0</v>
      </c>
      <c r="K32" s="21"/>
      <c r="L32" s="38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="26" customFormat="true" ht="14.4" hidden="true" customHeight="true" outlineLevel="0" collapsed="false">
      <c r="A33" s="21"/>
      <c r="B33" s="22"/>
      <c r="C33" s="21"/>
      <c r="D33" s="21"/>
      <c r="E33" s="15" t="s">
        <v>41</v>
      </c>
      <c r="F33" s="106" t="n">
        <f aca="false">ROUND((SUM(BG122:BG165)),  2)</f>
        <v>0</v>
      </c>
      <c r="G33" s="21"/>
      <c r="H33" s="21"/>
      <c r="I33" s="107" t="n">
        <v>0.21</v>
      </c>
      <c r="J33" s="106" t="n">
        <f aca="false">0</f>
        <v>0</v>
      </c>
      <c r="K33" s="21"/>
      <c r="L33" s="38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="26" customFormat="true" ht="14.4" hidden="true" customHeight="true" outlineLevel="0" collapsed="false">
      <c r="A34" s="21"/>
      <c r="B34" s="22"/>
      <c r="C34" s="21"/>
      <c r="D34" s="21"/>
      <c r="E34" s="15" t="s">
        <v>42</v>
      </c>
      <c r="F34" s="106" t="n">
        <f aca="false">ROUND((SUM(BH122:BH165)),  2)</f>
        <v>0</v>
      </c>
      <c r="G34" s="21"/>
      <c r="H34" s="21"/>
      <c r="I34" s="107" t="n">
        <v>0.12</v>
      </c>
      <c r="J34" s="106" t="n">
        <f aca="false">0</f>
        <v>0</v>
      </c>
      <c r="K34" s="21"/>
      <c r="L34" s="38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="26" customFormat="true" ht="14.4" hidden="true" customHeight="true" outlineLevel="0" collapsed="false">
      <c r="A35" s="21"/>
      <c r="B35" s="22"/>
      <c r="C35" s="21"/>
      <c r="D35" s="21"/>
      <c r="E35" s="15" t="s">
        <v>43</v>
      </c>
      <c r="F35" s="106" t="n">
        <f aca="false">ROUND((SUM(BI122:BI165)),  2)</f>
        <v>0</v>
      </c>
      <c r="G35" s="21"/>
      <c r="H35" s="21"/>
      <c r="I35" s="107" t="n">
        <v>0</v>
      </c>
      <c r="J35" s="106" t="n">
        <f aca="false">0</f>
        <v>0</v>
      </c>
      <c r="K35" s="21"/>
      <c r="L35" s="38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="26" customFormat="true" ht="6.95" hidden="false" customHeight="true" outlineLevel="0" collapsed="false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38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="26" customFormat="true" ht="25.45" hidden="false" customHeight="true" outlineLevel="0" collapsed="false">
      <c r="A37" s="21"/>
      <c r="B37" s="22"/>
      <c r="C37" s="108"/>
      <c r="D37" s="109" t="s">
        <v>44</v>
      </c>
      <c r="E37" s="62"/>
      <c r="F37" s="62"/>
      <c r="G37" s="110" t="s">
        <v>45</v>
      </c>
      <c r="H37" s="111" t="s">
        <v>46</v>
      </c>
      <c r="I37" s="62"/>
      <c r="J37" s="112" t="n">
        <f aca="false">SUM(J28:J35)</f>
        <v>0</v>
      </c>
      <c r="K37" s="113"/>
      <c r="L37" s="38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="26" customFormat="true" ht="14.4" hidden="false" customHeight="true" outlineLevel="0" collapsed="false">
      <c r="A38" s="21"/>
      <c r="B38" s="22"/>
      <c r="C38" s="21"/>
      <c r="D38" s="21"/>
      <c r="E38" s="21"/>
      <c r="F38" s="21"/>
      <c r="G38" s="21"/>
      <c r="H38" s="21"/>
      <c r="I38" s="21"/>
      <c r="J38" s="21"/>
      <c r="K38" s="21"/>
      <c r="L38" s="38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6" customFormat="true" ht="14.4" hidden="false" customHeight="true" outlineLevel="0" collapsed="false">
      <c r="B50" s="38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8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6" customFormat="true" ht="12.8" hidden="false" customHeight="false" outlineLevel="0" collapsed="false">
      <c r="A61" s="21"/>
      <c r="B61" s="22"/>
      <c r="C61" s="21"/>
      <c r="D61" s="41" t="s">
        <v>49</v>
      </c>
      <c r="E61" s="24"/>
      <c r="F61" s="114" t="s">
        <v>50</v>
      </c>
      <c r="G61" s="41" t="s">
        <v>49</v>
      </c>
      <c r="H61" s="24"/>
      <c r="I61" s="24"/>
      <c r="J61" s="115" t="s">
        <v>50</v>
      </c>
      <c r="K61" s="24"/>
      <c r="L61" s="38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6" customFormat="true" ht="12.8" hidden="false" customHeight="false" outlineLevel="0" collapsed="false">
      <c r="A65" s="21"/>
      <c r="B65" s="22"/>
      <c r="C65" s="21"/>
      <c r="D65" s="39" t="s">
        <v>51</v>
      </c>
      <c r="E65" s="42"/>
      <c r="F65" s="42"/>
      <c r="G65" s="39" t="s">
        <v>52</v>
      </c>
      <c r="H65" s="42"/>
      <c r="I65" s="42"/>
      <c r="J65" s="42"/>
      <c r="K65" s="42"/>
      <c r="L65" s="38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6" customFormat="true" ht="12.8" hidden="false" customHeight="false" outlineLevel="0" collapsed="false">
      <c r="A76" s="21"/>
      <c r="B76" s="22"/>
      <c r="C76" s="21"/>
      <c r="D76" s="41" t="s">
        <v>49</v>
      </c>
      <c r="E76" s="24"/>
      <c r="F76" s="114" t="s">
        <v>50</v>
      </c>
      <c r="G76" s="41" t="s">
        <v>49</v>
      </c>
      <c r="H76" s="24"/>
      <c r="I76" s="24"/>
      <c r="J76" s="115" t="s">
        <v>50</v>
      </c>
      <c r="K76" s="24"/>
      <c r="L76" s="38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="26" customFormat="true" ht="14.4" hidden="false" customHeight="true" outlineLevel="0" collapsed="false">
      <c r="A77" s="21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81" s="26" customFormat="true" ht="6.95" hidden="false" customHeight="true" outlineLevel="0" collapsed="false">
      <c r="A81" s="21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="26" customFormat="true" ht="24.95" hidden="false" customHeight="true" outlineLevel="0" collapsed="false">
      <c r="A82" s="21"/>
      <c r="B82" s="22"/>
      <c r="C82" s="7" t="s">
        <v>83</v>
      </c>
      <c r="D82" s="21"/>
      <c r="E82" s="21"/>
      <c r="F82" s="21"/>
      <c r="G82" s="21"/>
      <c r="H82" s="21"/>
      <c r="I82" s="21"/>
      <c r="J82" s="21"/>
      <c r="K82" s="21"/>
      <c r="L82" s="38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="26" customFormat="true" ht="6.95" hidden="false" customHeight="true" outlineLevel="0" collapsed="false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38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="26" customFormat="true" ht="12" hidden="false" customHeight="true" outlineLevel="0" collapsed="false">
      <c r="A84" s="21"/>
      <c r="B84" s="22"/>
      <c r="C84" s="15" t="s">
        <v>15</v>
      </c>
      <c r="D84" s="21"/>
      <c r="E84" s="21"/>
      <c r="F84" s="21"/>
      <c r="G84" s="21"/>
      <c r="H84" s="21"/>
      <c r="I84" s="21"/>
      <c r="J84" s="21"/>
      <c r="K84" s="21"/>
      <c r="L84" s="38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="26" customFormat="true" ht="16.5" hidden="false" customHeight="true" outlineLevel="0" collapsed="false">
      <c r="A85" s="21"/>
      <c r="B85" s="22"/>
      <c r="C85" s="21"/>
      <c r="D85" s="21"/>
      <c r="E85" s="99" t="str">
        <f aca="false">E7</f>
        <v>Oprava a nátěr 12+24 oken a 9 rádiátorů</v>
      </c>
      <c r="F85" s="99"/>
      <c r="G85" s="99"/>
      <c r="H85" s="99"/>
      <c r="I85" s="21"/>
      <c r="J85" s="21"/>
      <c r="K85" s="21"/>
      <c r="L85" s="38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="26" customFormat="true" ht="6.95" hidden="false" customHeight="true" outlineLevel="0" collapsed="false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38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="26" customFormat="true" ht="12" hidden="false" customHeight="true" outlineLevel="0" collapsed="false">
      <c r="A87" s="21"/>
      <c r="B87" s="22"/>
      <c r="C87" s="15" t="s">
        <v>19</v>
      </c>
      <c r="D87" s="21"/>
      <c r="E87" s="21"/>
      <c r="F87" s="16" t="str">
        <f aca="false">F10</f>
        <v>Nová Radnice</v>
      </c>
      <c r="G87" s="21"/>
      <c r="H87" s="21"/>
      <c r="I87" s="15" t="s">
        <v>21</v>
      </c>
      <c r="J87" s="100" t="str">
        <f aca="false">IF(J10="","",J10)</f>
        <v>18. 7. 2024</v>
      </c>
      <c r="K87" s="21"/>
      <c r="L87" s="38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="26" customFormat="true" ht="6.95" hidden="false" customHeight="true" outlineLevel="0" collapsed="false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38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="26" customFormat="true" ht="15.15" hidden="false" customHeight="true" outlineLevel="0" collapsed="false">
      <c r="A89" s="21"/>
      <c r="B89" s="22"/>
      <c r="C89" s="15" t="s">
        <v>23</v>
      </c>
      <c r="D89" s="21"/>
      <c r="E89" s="21"/>
      <c r="F89" s="16" t="str">
        <f aca="false">E13</f>
        <v>MmBrna, OSM, Husova 3, Brno</v>
      </c>
      <c r="G89" s="21"/>
      <c r="H89" s="21"/>
      <c r="I89" s="15" t="s">
        <v>29</v>
      </c>
      <c r="J89" s="16" t="str">
        <f aca="false">E19</f>
        <v>Radka Volková</v>
      </c>
      <c r="K89" s="21"/>
      <c r="L89" s="38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="26" customFormat="true" ht="15.15" hidden="false" customHeight="true" outlineLevel="0" collapsed="false">
      <c r="A90" s="21"/>
      <c r="B90" s="22"/>
      <c r="C90" s="15" t="s">
        <v>27</v>
      </c>
      <c r="D90" s="21"/>
      <c r="E90" s="21"/>
      <c r="F90" s="16" t="str">
        <f aca="false">IF(E16="","",E16)</f>
        <v>Vyplň údaj</v>
      </c>
      <c r="G90" s="21"/>
      <c r="H90" s="21"/>
      <c r="I90" s="15" t="s">
        <v>32</v>
      </c>
      <c r="J90" s="16" t="str">
        <f aca="false">E22</f>
        <v>Radka Volková</v>
      </c>
      <c r="K90" s="21"/>
      <c r="L90" s="38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="26" customFormat="true" ht="10.3" hidden="false" customHeight="true" outlineLevel="0" collapsed="false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38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="26" customFormat="true" ht="29.3" hidden="false" customHeight="true" outlineLevel="0" collapsed="false">
      <c r="A92" s="21"/>
      <c r="B92" s="22"/>
      <c r="C92" s="116" t="s">
        <v>84</v>
      </c>
      <c r="D92" s="108"/>
      <c r="E92" s="108"/>
      <c r="F92" s="108"/>
      <c r="G92" s="108"/>
      <c r="H92" s="108"/>
      <c r="I92" s="108"/>
      <c r="J92" s="117" t="s">
        <v>85</v>
      </c>
      <c r="K92" s="108"/>
      <c r="L92" s="38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="26" customFormat="true" ht="10.3" hidden="false" customHeight="true" outlineLevel="0" collapsed="false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38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="26" customFormat="true" ht="22.8" hidden="false" customHeight="true" outlineLevel="0" collapsed="false">
      <c r="A94" s="21"/>
      <c r="B94" s="22"/>
      <c r="C94" s="118" t="s">
        <v>86</v>
      </c>
      <c r="D94" s="21"/>
      <c r="E94" s="21"/>
      <c r="F94" s="21"/>
      <c r="G94" s="21"/>
      <c r="H94" s="21"/>
      <c r="I94" s="21"/>
      <c r="J94" s="103" t="n">
        <f aca="false">J122</f>
        <v>0</v>
      </c>
      <c r="K94" s="21"/>
      <c r="L94" s="38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U94" s="3" t="s">
        <v>87</v>
      </c>
    </row>
    <row r="95" s="119" customFormat="true" ht="24.95" hidden="false" customHeight="true" outlineLevel="0" collapsed="false">
      <c r="B95" s="120"/>
      <c r="D95" s="121" t="s">
        <v>88</v>
      </c>
      <c r="E95" s="122"/>
      <c r="F95" s="122"/>
      <c r="G95" s="122"/>
      <c r="H95" s="122"/>
      <c r="I95" s="122"/>
      <c r="J95" s="123" t="n">
        <f aca="false">J123</f>
        <v>0</v>
      </c>
      <c r="L95" s="120"/>
    </row>
    <row r="96" s="124" customFormat="true" ht="19.9" hidden="false" customHeight="true" outlineLevel="0" collapsed="false">
      <c r="B96" s="125"/>
      <c r="D96" s="126" t="s">
        <v>89</v>
      </c>
      <c r="E96" s="127"/>
      <c r="F96" s="127"/>
      <c r="G96" s="127"/>
      <c r="H96" s="127"/>
      <c r="I96" s="127"/>
      <c r="J96" s="128" t="n">
        <f aca="false">J124</f>
        <v>0</v>
      </c>
      <c r="L96" s="125"/>
    </row>
    <row r="97" s="124" customFormat="true" ht="19.9" hidden="false" customHeight="true" outlineLevel="0" collapsed="false">
      <c r="B97" s="125"/>
      <c r="D97" s="126" t="s">
        <v>90</v>
      </c>
      <c r="E97" s="127"/>
      <c r="F97" s="127"/>
      <c r="G97" s="127"/>
      <c r="H97" s="127"/>
      <c r="I97" s="127"/>
      <c r="J97" s="128" t="n">
        <f aca="false">J130</f>
        <v>0</v>
      </c>
      <c r="L97" s="125"/>
    </row>
    <row r="98" s="119" customFormat="true" ht="24.95" hidden="false" customHeight="true" outlineLevel="0" collapsed="false">
      <c r="B98" s="120"/>
      <c r="D98" s="121" t="s">
        <v>91</v>
      </c>
      <c r="E98" s="122"/>
      <c r="F98" s="122"/>
      <c r="G98" s="122"/>
      <c r="H98" s="122"/>
      <c r="I98" s="122"/>
      <c r="J98" s="123" t="n">
        <f aca="false">J132</f>
        <v>0</v>
      </c>
      <c r="L98" s="120"/>
    </row>
    <row r="99" s="124" customFormat="true" ht="19.9" hidden="false" customHeight="true" outlineLevel="0" collapsed="false">
      <c r="B99" s="125"/>
      <c r="D99" s="126" t="s">
        <v>92</v>
      </c>
      <c r="E99" s="127"/>
      <c r="F99" s="127"/>
      <c r="G99" s="127"/>
      <c r="H99" s="127"/>
      <c r="I99" s="127"/>
      <c r="J99" s="128" t="n">
        <f aca="false">J133</f>
        <v>0</v>
      </c>
      <c r="L99" s="125"/>
    </row>
    <row r="100" s="124" customFormat="true" ht="19.9" hidden="false" customHeight="true" outlineLevel="0" collapsed="false">
      <c r="B100" s="125"/>
      <c r="D100" s="126" t="s">
        <v>93</v>
      </c>
      <c r="E100" s="127"/>
      <c r="F100" s="127"/>
      <c r="G100" s="127"/>
      <c r="H100" s="127"/>
      <c r="I100" s="127"/>
      <c r="J100" s="128" t="n">
        <f aca="false">J151</f>
        <v>0</v>
      </c>
      <c r="L100" s="125"/>
    </row>
    <row r="101" s="119" customFormat="true" ht="24.95" hidden="false" customHeight="true" outlineLevel="0" collapsed="false">
      <c r="B101" s="120"/>
      <c r="D101" s="121" t="s">
        <v>94</v>
      </c>
      <c r="E101" s="122"/>
      <c r="F101" s="122"/>
      <c r="G101" s="122"/>
      <c r="H101" s="122"/>
      <c r="I101" s="122"/>
      <c r="J101" s="123" t="n">
        <f aca="false">J159</f>
        <v>0</v>
      </c>
      <c r="L101" s="120"/>
    </row>
    <row r="102" s="124" customFormat="true" ht="19.9" hidden="false" customHeight="true" outlineLevel="0" collapsed="false">
      <c r="B102" s="125"/>
      <c r="D102" s="126" t="s">
        <v>95</v>
      </c>
      <c r="E102" s="127"/>
      <c r="F102" s="127"/>
      <c r="G102" s="127"/>
      <c r="H102" s="127"/>
      <c r="I102" s="127"/>
      <c r="J102" s="128" t="n">
        <f aca="false">J160</f>
        <v>0</v>
      </c>
      <c r="L102" s="125"/>
    </row>
    <row r="103" s="124" customFormat="true" ht="19.9" hidden="false" customHeight="true" outlineLevel="0" collapsed="false">
      <c r="B103" s="125"/>
      <c r="D103" s="126" t="s">
        <v>96</v>
      </c>
      <c r="E103" s="127"/>
      <c r="F103" s="127"/>
      <c r="G103" s="127"/>
      <c r="H103" s="127"/>
      <c r="I103" s="127"/>
      <c r="J103" s="128" t="n">
        <f aca="false">J162</f>
        <v>0</v>
      </c>
      <c r="L103" s="125"/>
    </row>
    <row r="104" s="124" customFormat="true" ht="19.9" hidden="false" customHeight="true" outlineLevel="0" collapsed="false">
      <c r="B104" s="125"/>
      <c r="D104" s="126" t="s">
        <v>97</v>
      </c>
      <c r="E104" s="127"/>
      <c r="F104" s="127"/>
      <c r="G104" s="127"/>
      <c r="H104" s="127"/>
      <c r="I104" s="127"/>
      <c r="J104" s="128" t="n">
        <f aca="false">J164</f>
        <v>0</v>
      </c>
      <c r="L104" s="125"/>
    </row>
    <row r="105" s="26" customFormat="true" ht="21.85" hidden="false" customHeight="true" outlineLevel="0" collapsed="false">
      <c r="A105" s="21"/>
      <c r="B105" s="22"/>
      <c r="C105" s="21"/>
      <c r="D105" s="21"/>
      <c r="E105" s="21"/>
      <c r="F105" s="21"/>
      <c r="G105" s="21"/>
      <c r="H105" s="21"/>
      <c r="I105" s="21"/>
      <c r="J105" s="21"/>
      <c r="K105" s="21"/>
      <c r="L105" s="38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</row>
    <row r="106" s="26" customFormat="true" ht="6.95" hidden="false" customHeight="true" outlineLevel="0" collapsed="false">
      <c r="A106" s="21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10" s="26" customFormat="true" ht="6.95" hidden="false" customHeight="true" outlineLevel="0" collapsed="false">
      <c r="A110" s="21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</row>
    <row r="111" s="26" customFormat="true" ht="24.95" hidden="false" customHeight="true" outlineLevel="0" collapsed="false">
      <c r="A111" s="21"/>
      <c r="B111" s="22"/>
      <c r="C111" s="7" t="s">
        <v>98</v>
      </c>
      <c r="D111" s="21"/>
      <c r="E111" s="21"/>
      <c r="F111" s="21"/>
      <c r="G111" s="21"/>
      <c r="H111" s="21"/>
      <c r="I111" s="21"/>
      <c r="J111" s="21"/>
      <c r="K111" s="21"/>
      <c r="L111" s="38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="26" customFormat="true" ht="6.95" hidden="false" customHeight="true" outlineLevel="0" collapsed="false">
      <c r="A112" s="21"/>
      <c r="B112" s="22"/>
      <c r="C112" s="21"/>
      <c r="D112" s="21"/>
      <c r="E112" s="21"/>
      <c r="F112" s="21"/>
      <c r="G112" s="21"/>
      <c r="H112" s="21"/>
      <c r="I112" s="21"/>
      <c r="J112" s="21"/>
      <c r="K112" s="21"/>
      <c r="L112" s="38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="26" customFormat="true" ht="12" hidden="false" customHeight="true" outlineLevel="0" collapsed="false">
      <c r="A113" s="21"/>
      <c r="B113" s="22"/>
      <c r="C113" s="15" t="s">
        <v>15</v>
      </c>
      <c r="D113" s="21"/>
      <c r="E113" s="21"/>
      <c r="F113" s="21"/>
      <c r="G113" s="21"/>
      <c r="H113" s="21"/>
      <c r="I113" s="21"/>
      <c r="J113" s="21"/>
      <c r="K113" s="21"/>
      <c r="L113" s="38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="26" customFormat="true" ht="16.5" hidden="false" customHeight="true" outlineLevel="0" collapsed="false">
      <c r="A114" s="21"/>
      <c r="B114" s="22"/>
      <c r="C114" s="21"/>
      <c r="D114" s="21"/>
      <c r="E114" s="99" t="str">
        <f aca="false">E7</f>
        <v>Oprava a nátěr 12+24 oken a 9 rádiátorů</v>
      </c>
      <c r="F114" s="99"/>
      <c r="G114" s="99"/>
      <c r="H114" s="99"/>
      <c r="I114" s="21"/>
      <c r="J114" s="21"/>
      <c r="K114" s="21"/>
      <c r="L114" s="38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="26" customFormat="true" ht="6.95" hidden="false" customHeight="true" outlineLevel="0" collapsed="false">
      <c r="A115" s="21"/>
      <c r="B115" s="22"/>
      <c r="C115" s="21"/>
      <c r="D115" s="21"/>
      <c r="E115" s="21"/>
      <c r="F115" s="21"/>
      <c r="G115" s="21"/>
      <c r="H115" s="21"/>
      <c r="I115" s="21"/>
      <c r="J115" s="21"/>
      <c r="K115" s="21"/>
      <c r="L115" s="38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="26" customFormat="true" ht="12" hidden="false" customHeight="true" outlineLevel="0" collapsed="false">
      <c r="A116" s="21"/>
      <c r="B116" s="22"/>
      <c r="C116" s="15" t="s">
        <v>19</v>
      </c>
      <c r="D116" s="21"/>
      <c r="E116" s="21"/>
      <c r="F116" s="16" t="str">
        <f aca="false">F10</f>
        <v>Nová Radnice</v>
      </c>
      <c r="G116" s="21"/>
      <c r="H116" s="21"/>
      <c r="I116" s="15" t="s">
        <v>21</v>
      </c>
      <c r="J116" s="100" t="str">
        <f aca="false">IF(J10="","",J10)</f>
        <v>18. 7. 2024</v>
      </c>
      <c r="K116" s="21"/>
      <c r="L116" s="38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="26" customFormat="true" ht="6.95" hidden="false" customHeight="true" outlineLevel="0" collapsed="false">
      <c r="A117" s="21"/>
      <c r="B117" s="22"/>
      <c r="C117" s="21"/>
      <c r="D117" s="21"/>
      <c r="E117" s="21"/>
      <c r="F117" s="21"/>
      <c r="G117" s="21"/>
      <c r="H117" s="21"/>
      <c r="I117" s="21"/>
      <c r="J117" s="21"/>
      <c r="K117" s="21"/>
      <c r="L117" s="38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="26" customFormat="true" ht="15.15" hidden="false" customHeight="true" outlineLevel="0" collapsed="false">
      <c r="A118" s="21"/>
      <c r="B118" s="22"/>
      <c r="C118" s="15" t="s">
        <v>23</v>
      </c>
      <c r="D118" s="21"/>
      <c r="E118" s="21"/>
      <c r="F118" s="16" t="str">
        <f aca="false">E13</f>
        <v>MmBrna, OSM, Husova 3, Brno</v>
      </c>
      <c r="G118" s="21"/>
      <c r="H118" s="21"/>
      <c r="I118" s="15" t="s">
        <v>29</v>
      </c>
      <c r="J118" s="16" t="str">
        <f aca="false">E19</f>
        <v>Radka Volková</v>
      </c>
      <c r="K118" s="21"/>
      <c r="L118" s="38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="26" customFormat="true" ht="15.15" hidden="false" customHeight="true" outlineLevel="0" collapsed="false">
      <c r="A119" s="21"/>
      <c r="B119" s="22"/>
      <c r="C119" s="15" t="s">
        <v>27</v>
      </c>
      <c r="D119" s="21"/>
      <c r="E119" s="21"/>
      <c r="F119" s="16" t="str">
        <f aca="false">IF(E16="","",E16)</f>
        <v>Vyplň údaj</v>
      </c>
      <c r="G119" s="21"/>
      <c r="H119" s="21"/>
      <c r="I119" s="15" t="s">
        <v>32</v>
      </c>
      <c r="J119" s="16" t="str">
        <f aca="false">E22</f>
        <v>Radka Volková</v>
      </c>
      <c r="K119" s="21"/>
      <c r="L119" s="38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="26" customFormat="true" ht="10.3" hidden="false" customHeight="true" outlineLevel="0" collapsed="false">
      <c r="A120" s="21"/>
      <c r="B120" s="22"/>
      <c r="C120" s="21"/>
      <c r="D120" s="21"/>
      <c r="E120" s="21"/>
      <c r="F120" s="21"/>
      <c r="G120" s="21"/>
      <c r="H120" s="21"/>
      <c r="I120" s="21"/>
      <c r="J120" s="21"/>
      <c r="K120" s="21"/>
      <c r="L120" s="38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="135" customFormat="true" ht="29.3" hidden="false" customHeight="true" outlineLevel="0" collapsed="false">
      <c r="A121" s="129"/>
      <c r="B121" s="130"/>
      <c r="C121" s="131" t="s">
        <v>99</v>
      </c>
      <c r="D121" s="132" t="s">
        <v>59</v>
      </c>
      <c r="E121" s="132" t="s">
        <v>55</v>
      </c>
      <c r="F121" s="132" t="s">
        <v>56</v>
      </c>
      <c r="G121" s="132" t="s">
        <v>100</v>
      </c>
      <c r="H121" s="132" t="s">
        <v>101</v>
      </c>
      <c r="I121" s="132" t="s">
        <v>102</v>
      </c>
      <c r="J121" s="132" t="s">
        <v>85</v>
      </c>
      <c r="K121" s="133" t="s">
        <v>103</v>
      </c>
      <c r="L121" s="134"/>
      <c r="M121" s="67"/>
      <c r="N121" s="68" t="s">
        <v>38</v>
      </c>
      <c r="O121" s="68" t="s">
        <v>104</v>
      </c>
      <c r="P121" s="68" t="s">
        <v>105</v>
      </c>
      <c r="Q121" s="68" t="s">
        <v>106</v>
      </c>
      <c r="R121" s="68" t="s">
        <v>107</v>
      </c>
      <c r="S121" s="68" t="s">
        <v>108</v>
      </c>
      <c r="T121" s="69" t="s">
        <v>109</v>
      </c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</row>
    <row r="122" s="26" customFormat="true" ht="22.8" hidden="false" customHeight="true" outlineLevel="0" collapsed="false">
      <c r="A122" s="21"/>
      <c r="B122" s="22"/>
      <c r="C122" s="75" t="s">
        <v>110</v>
      </c>
      <c r="D122" s="21"/>
      <c r="E122" s="21"/>
      <c r="F122" s="21"/>
      <c r="G122" s="21"/>
      <c r="H122" s="21"/>
      <c r="I122" s="21"/>
      <c r="J122" s="136" t="n">
        <f aca="false">BK122</f>
        <v>0</v>
      </c>
      <c r="K122" s="21"/>
      <c r="L122" s="22"/>
      <c r="M122" s="70"/>
      <c r="N122" s="57"/>
      <c r="O122" s="71"/>
      <c r="P122" s="137" t="n">
        <f aca="false">P123+P132+P159</f>
        <v>0</v>
      </c>
      <c r="Q122" s="71"/>
      <c r="R122" s="137" t="n">
        <f aca="false">R123+R132+R159</f>
        <v>2.30328625</v>
      </c>
      <c r="S122" s="71"/>
      <c r="T122" s="138" t="n">
        <f aca="false">T123+T132+T159</f>
        <v>0.004095</v>
      </c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T122" s="3" t="s">
        <v>73</v>
      </c>
      <c r="AU122" s="3" t="s">
        <v>87</v>
      </c>
      <c r="BK122" s="139" t="n">
        <f aca="false">BK123+BK132+BK159</f>
        <v>0</v>
      </c>
    </row>
    <row r="123" s="140" customFormat="true" ht="25.9" hidden="false" customHeight="true" outlineLevel="0" collapsed="false">
      <c r="B123" s="141"/>
      <c r="D123" s="142" t="s">
        <v>73</v>
      </c>
      <c r="E123" s="143" t="s">
        <v>111</v>
      </c>
      <c r="F123" s="143" t="s">
        <v>112</v>
      </c>
      <c r="I123" s="144"/>
      <c r="J123" s="145" t="n">
        <f aca="false">BK123</f>
        <v>0</v>
      </c>
      <c r="L123" s="141"/>
      <c r="M123" s="146"/>
      <c r="N123" s="147"/>
      <c r="O123" s="147"/>
      <c r="P123" s="148" t="n">
        <f aca="false">P124+P130</f>
        <v>0</v>
      </c>
      <c r="Q123" s="147"/>
      <c r="R123" s="148" t="n">
        <f aca="false">R124+R130</f>
        <v>2.29324</v>
      </c>
      <c r="S123" s="147"/>
      <c r="T123" s="149" t="n">
        <f aca="false">T124+T130</f>
        <v>0</v>
      </c>
      <c r="AR123" s="142" t="s">
        <v>79</v>
      </c>
      <c r="AT123" s="150" t="s">
        <v>73</v>
      </c>
      <c r="AU123" s="150" t="s">
        <v>74</v>
      </c>
      <c r="AY123" s="142" t="s">
        <v>113</v>
      </c>
      <c r="BK123" s="151" t="n">
        <f aca="false">BK124+BK130</f>
        <v>0</v>
      </c>
    </row>
    <row r="124" s="140" customFormat="true" ht="22.8" hidden="false" customHeight="true" outlineLevel="0" collapsed="false">
      <c r="B124" s="141"/>
      <c r="D124" s="142" t="s">
        <v>73</v>
      </c>
      <c r="E124" s="152" t="s">
        <v>114</v>
      </c>
      <c r="F124" s="152" t="s">
        <v>115</v>
      </c>
      <c r="I124" s="144"/>
      <c r="J124" s="153" t="n">
        <f aca="false">BK124</f>
        <v>0</v>
      </c>
      <c r="L124" s="141"/>
      <c r="M124" s="146"/>
      <c r="N124" s="147"/>
      <c r="O124" s="147"/>
      <c r="P124" s="148" t="n">
        <f aca="false">SUM(P125:P129)</f>
        <v>0</v>
      </c>
      <c r="Q124" s="147"/>
      <c r="R124" s="148" t="n">
        <f aca="false">SUM(R125:R129)</f>
        <v>2.29324</v>
      </c>
      <c r="S124" s="147"/>
      <c r="T124" s="149" t="n">
        <f aca="false">SUM(T125:T129)</f>
        <v>0</v>
      </c>
      <c r="AR124" s="142" t="s">
        <v>79</v>
      </c>
      <c r="AT124" s="150" t="s">
        <v>73</v>
      </c>
      <c r="AU124" s="150" t="s">
        <v>79</v>
      </c>
      <c r="AY124" s="142" t="s">
        <v>113</v>
      </c>
      <c r="BK124" s="151" t="n">
        <f aca="false">SUM(BK125:BK129)</f>
        <v>0</v>
      </c>
    </row>
    <row r="125" s="26" customFormat="true" ht="37.8" hidden="false" customHeight="true" outlineLevel="0" collapsed="false">
      <c r="A125" s="21"/>
      <c r="B125" s="154"/>
      <c r="C125" s="155" t="s">
        <v>79</v>
      </c>
      <c r="D125" s="155" t="s">
        <v>116</v>
      </c>
      <c r="E125" s="156" t="s">
        <v>117</v>
      </c>
      <c r="F125" s="157" t="s">
        <v>118</v>
      </c>
      <c r="G125" s="158" t="s">
        <v>119</v>
      </c>
      <c r="H125" s="159" t="n">
        <v>109.2</v>
      </c>
      <c r="I125" s="160"/>
      <c r="J125" s="161" t="n">
        <f aca="false">ROUND(I125*H125,2)</f>
        <v>0</v>
      </c>
      <c r="K125" s="162" t="s">
        <v>120</v>
      </c>
      <c r="L125" s="22"/>
      <c r="M125" s="163"/>
      <c r="N125" s="164" t="s">
        <v>39</v>
      </c>
      <c r="O125" s="59"/>
      <c r="P125" s="165" t="n">
        <f aca="false">O125*H125</f>
        <v>0</v>
      </c>
      <c r="Q125" s="165" t="n">
        <v>0.021</v>
      </c>
      <c r="R125" s="165" t="n">
        <f aca="false">Q125*H125</f>
        <v>2.2932</v>
      </c>
      <c r="S125" s="165" t="n">
        <v>0</v>
      </c>
      <c r="T125" s="166" t="n">
        <f aca="false">S125*H125</f>
        <v>0</v>
      </c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R125" s="167" t="s">
        <v>121</v>
      </c>
      <c r="AT125" s="167" t="s">
        <v>116</v>
      </c>
      <c r="AU125" s="167" t="s">
        <v>81</v>
      </c>
      <c r="AY125" s="3" t="s">
        <v>113</v>
      </c>
      <c r="BE125" s="168" t="n">
        <f aca="false">IF(N125="základní",J125,0)</f>
        <v>0</v>
      </c>
      <c r="BF125" s="168" t="n">
        <f aca="false">IF(N125="snížená",J125,0)</f>
        <v>0</v>
      </c>
      <c r="BG125" s="168" t="n">
        <f aca="false">IF(N125="zákl. přenesená",J125,0)</f>
        <v>0</v>
      </c>
      <c r="BH125" s="168" t="n">
        <f aca="false">IF(N125="sníž. přenesená",J125,0)</f>
        <v>0</v>
      </c>
      <c r="BI125" s="168" t="n">
        <f aca="false">IF(N125="nulová",J125,0)</f>
        <v>0</v>
      </c>
      <c r="BJ125" s="3" t="s">
        <v>79</v>
      </c>
      <c r="BK125" s="168" t="n">
        <f aca="false">ROUND(I125*H125,2)</f>
        <v>0</v>
      </c>
      <c r="BL125" s="3" t="s">
        <v>121</v>
      </c>
      <c r="BM125" s="167" t="s">
        <v>122</v>
      </c>
    </row>
    <row r="126" s="169" customFormat="true" ht="12.8" hidden="false" customHeight="false" outlineLevel="0" collapsed="false">
      <c r="B126" s="170"/>
      <c r="D126" s="171" t="s">
        <v>123</v>
      </c>
      <c r="E126" s="172"/>
      <c r="F126" s="173" t="s">
        <v>124</v>
      </c>
      <c r="H126" s="174" t="n">
        <v>36</v>
      </c>
      <c r="I126" s="175"/>
      <c r="L126" s="170"/>
      <c r="M126" s="176"/>
      <c r="N126" s="177"/>
      <c r="O126" s="177"/>
      <c r="P126" s="177"/>
      <c r="Q126" s="177"/>
      <c r="R126" s="177"/>
      <c r="S126" s="177"/>
      <c r="T126" s="178"/>
      <c r="AT126" s="172" t="s">
        <v>123</v>
      </c>
      <c r="AU126" s="172" t="s">
        <v>81</v>
      </c>
      <c r="AV126" s="169" t="s">
        <v>81</v>
      </c>
      <c r="AW126" s="169" t="s">
        <v>31</v>
      </c>
      <c r="AX126" s="169" t="s">
        <v>74</v>
      </c>
      <c r="AY126" s="172" t="s">
        <v>113</v>
      </c>
    </row>
    <row r="127" s="169" customFormat="true" ht="12.8" hidden="false" customHeight="false" outlineLevel="0" collapsed="false">
      <c r="B127" s="170"/>
      <c r="D127" s="171" t="s">
        <v>123</v>
      </c>
      <c r="E127" s="172"/>
      <c r="F127" s="173" t="s">
        <v>125</v>
      </c>
      <c r="H127" s="174" t="n">
        <v>73.2</v>
      </c>
      <c r="I127" s="175"/>
      <c r="L127" s="170"/>
      <c r="M127" s="176"/>
      <c r="N127" s="177"/>
      <c r="O127" s="177"/>
      <c r="P127" s="177"/>
      <c r="Q127" s="177"/>
      <c r="R127" s="177"/>
      <c r="S127" s="177"/>
      <c r="T127" s="178"/>
      <c r="AT127" s="172" t="s">
        <v>123</v>
      </c>
      <c r="AU127" s="172" t="s">
        <v>81</v>
      </c>
      <c r="AV127" s="169" t="s">
        <v>81</v>
      </c>
      <c r="AW127" s="169" t="s">
        <v>31</v>
      </c>
      <c r="AX127" s="169" t="s">
        <v>74</v>
      </c>
      <c r="AY127" s="172" t="s">
        <v>113</v>
      </c>
    </row>
    <row r="128" s="179" customFormat="true" ht="12.8" hidden="false" customHeight="false" outlineLevel="0" collapsed="false">
      <c r="B128" s="180"/>
      <c r="D128" s="171" t="s">
        <v>123</v>
      </c>
      <c r="E128" s="181"/>
      <c r="F128" s="182" t="s">
        <v>126</v>
      </c>
      <c r="H128" s="183" t="n">
        <v>109.2</v>
      </c>
      <c r="I128" s="184"/>
      <c r="L128" s="180"/>
      <c r="M128" s="185"/>
      <c r="N128" s="186"/>
      <c r="O128" s="186"/>
      <c r="P128" s="186"/>
      <c r="Q128" s="186"/>
      <c r="R128" s="186"/>
      <c r="S128" s="186"/>
      <c r="T128" s="187"/>
      <c r="AT128" s="181" t="s">
        <v>123</v>
      </c>
      <c r="AU128" s="181" t="s">
        <v>81</v>
      </c>
      <c r="AV128" s="179" t="s">
        <v>121</v>
      </c>
      <c r="AW128" s="179" t="s">
        <v>31</v>
      </c>
      <c r="AX128" s="179" t="s">
        <v>79</v>
      </c>
      <c r="AY128" s="181" t="s">
        <v>113</v>
      </c>
    </row>
    <row r="129" s="26" customFormat="true" ht="24.15" hidden="false" customHeight="true" outlineLevel="0" collapsed="false">
      <c r="A129" s="21"/>
      <c r="B129" s="154"/>
      <c r="C129" s="155" t="s">
        <v>81</v>
      </c>
      <c r="D129" s="155" t="s">
        <v>116</v>
      </c>
      <c r="E129" s="156" t="s">
        <v>127</v>
      </c>
      <c r="F129" s="157" t="s">
        <v>128</v>
      </c>
      <c r="G129" s="158" t="s">
        <v>129</v>
      </c>
      <c r="H129" s="159" t="n">
        <v>1</v>
      </c>
      <c r="I129" s="160"/>
      <c r="J129" s="161" t="n">
        <f aca="false">ROUND(I129*H129,2)</f>
        <v>0</v>
      </c>
      <c r="K129" s="162" t="s">
        <v>120</v>
      </c>
      <c r="L129" s="22"/>
      <c r="M129" s="163"/>
      <c r="N129" s="164" t="s">
        <v>39</v>
      </c>
      <c r="O129" s="59"/>
      <c r="P129" s="165" t="n">
        <f aca="false">O129*H129</f>
        <v>0</v>
      </c>
      <c r="Q129" s="165" t="n">
        <v>4E-005</v>
      </c>
      <c r="R129" s="165" t="n">
        <f aca="false">Q129*H129</f>
        <v>4E-005</v>
      </c>
      <c r="S129" s="165" t="n">
        <v>0</v>
      </c>
      <c r="T129" s="166" t="n">
        <f aca="false">S129*H129</f>
        <v>0</v>
      </c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R129" s="167" t="s">
        <v>121</v>
      </c>
      <c r="AT129" s="167" t="s">
        <v>116</v>
      </c>
      <c r="AU129" s="167" t="s">
        <v>81</v>
      </c>
      <c r="AY129" s="3" t="s">
        <v>113</v>
      </c>
      <c r="BE129" s="168" t="n">
        <f aca="false">IF(N129="základní",J129,0)</f>
        <v>0</v>
      </c>
      <c r="BF129" s="168" t="n">
        <f aca="false">IF(N129="snížená",J129,0)</f>
        <v>0</v>
      </c>
      <c r="BG129" s="168" t="n">
        <f aca="false">IF(N129="zákl. přenesená",J129,0)</f>
        <v>0</v>
      </c>
      <c r="BH129" s="168" t="n">
        <f aca="false">IF(N129="sníž. přenesená",J129,0)</f>
        <v>0</v>
      </c>
      <c r="BI129" s="168" t="n">
        <f aca="false">IF(N129="nulová",J129,0)</f>
        <v>0</v>
      </c>
      <c r="BJ129" s="3" t="s">
        <v>79</v>
      </c>
      <c r="BK129" s="168" t="n">
        <f aca="false">ROUND(I129*H129,2)</f>
        <v>0</v>
      </c>
      <c r="BL129" s="3" t="s">
        <v>121</v>
      </c>
      <c r="BM129" s="167" t="s">
        <v>130</v>
      </c>
    </row>
    <row r="130" s="140" customFormat="true" ht="22.8" hidden="false" customHeight="true" outlineLevel="0" collapsed="false">
      <c r="B130" s="141"/>
      <c r="D130" s="142" t="s">
        <v>73</v>
      </c>
      <c r="E130" s="152" t="s">
        <v>131</v>
      </c>
      <c r="F130" s="152" t="s">
        <v>132</v>
      </c>
      <c r="I130" s="144"/>
      <c r="J130" s="153" t="n">
        <f aca="false">BK130</f>
        <v>0</v>
      </c>
      <c r="L130" s="141"/>
      <c r="M130" s="146"/>
      <c r="N130" s="147"/>
      <c r="O130" s="147"/>
      <c r="P130" s="148" t="n">
        <f aca="false">P131</f>
        <v>0</v>
      </c>
      <c r="Q130" s="147"/>
      <c r="R130" s="148" t="n">
        <f aca="false">R131</f>
        <v>0</v>
      </c>
      <c r="S130" s="147"/>
      <c r="T130" s="149" t="n">
        <f aca="false">T131</f>
        <v>0</v>
      </c>
      <c r="AR130" s="142" t="s">
        <v>79</v>
      </c>
      <c r="AT130" s="150" t="s">
        <v>73</v>
      </c>
      <c r="AU130" s="150" t="s">
        <v>79</v>
      </c>
      <c r="AY130" s="142" t="s">
        <v>113</v>
      </c>
      <c r="BK130" s="151" t="n">
        <f aca="false">BK131</f>
        <v>0</v>
      </c>
    </row>
    <row r="131" s="26" customFormat="true" ht="24.15" hidden="false" customHeight="true" outlineLevel="0" collapsed="false">
      <c r="A131" s="21"/>
      <c r="B131" s="154"/>
      <c r="C131" s="155" t="s">
        <v>133</v>
      </c>
      <c r="D131" s="155" t="s">
        <v>116</v>
      </c>
      <c r="E131" s="156" t="s">
        <v>134</v>
      </c>
      <c r="F131" s="157" t="s">
        <v>135</v>
      </c>
      <c r="G131" s="158" t="s">
        <v>136</v>
      </c>
      <c r="H131" s="159" t="n">
        <v>2.293</v>
      </c>
      <c r="I131" s="160"/>
      <c r="J131" s="161" t="n">
        <f aca="false">ROUND(I131*H131,2)</f>
        <v>0</v>
      </c>
      <c r="K131" s="162" t="s">
        <v>120</v>
      </c>
      <c r="L131" s="22"/>
      <c r="M131" s="163"/>
      <c r="N131" s="164" t="s">
        <v>39</v>
      </c>
      <c r="O131" s="59"/>
      <c r="P131" s="165" t="n">
        <f aca="false">O131*H131</f>
        <v>0</v>
      </c>
      <c r="Q131" s="165" t="n">
        <v>0</v>
      </c>
      <c r="R131" s="165" t="n">
        <f aca="false">Q131*H131</f>
        <v>0</v>
      </c>
      <c r="S131" s="165" t="n">
        <v>0</v>
      </c>
      <c r="T131" s="166" t="n">
        <f aca="false">S131*H131</f>
        <v>0</v>
      </c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R131" s="167" t="s">
        <v>121</v>
      </c>
      <c r="AT131" s="167" t="s">
        <v>116</v>
      </c>
      <c r="AU131" s="167" t="s">
        <v>81</v>
      </c>
      <c r="AY131" s="3" t="s">
        <v>113</v>
      </c>
      <c r="BE131" s="168" t="n">
        <f aca="false">IF(N131="základní",J131,0)</f>
        <v>0</v>
      </c>
      <c r="BF131" s="168" t="n">
        <f aca="false">IF(N131="snížená",J131,0)</f>
        <v>0</v>
      </c>
      <c r="BG131" s="168" t="n">
        <f aca="false">IF(N131="zákl. přenesená",J131,0)</f>
        <v>0</v>
      </c>
      <c r="BH131" s="168" t="n">
        <f aca="false">IF(N131="sníž. přenesená",J131,0)</f>
        <v>0</v>
      </c>
      <c r="BI131" s="168" t="n">
        <f aca="false">IF(N131="nulová",J131,0)</f>
        <v>0</v>
      </c>
      <c r="BJ131" s="3" t="s">
        <v>79</v>
      </c>
      <c r="BK131" s="168" t="n">
        <f aca="false">ROUND(I131*H131,2)</f>
        <v>0</v>
      </c>
      <c r="BL131" s="3" t="s">
        <v>121</v>
      </c>
      <c r="BM131" s="167" t="s">
        <v>137</v>
      </c>
    </row>
    <row r="132" s="140" customFormat="true" ht="25.9" hidden="false" customHeight="true" outlineLevel="0" collapsed="false">
      <c r="B132" s="141"/>
      <c r="D132" s="142" t="s">
        <v>73</v>
      </c>
      <c r="E132" s="143" t="s">
        <v>138</v>
      </c>
      <c r="F132" s="143" t="s">
        <v>139</v>
      </c>
      <c r="I132" s="144"/>
      <c r="J132" s="145" t="n">
        <f aca="false">BK132</f>
        <v>0</v>
      </c>
      <c r="L132" s="141"/>
      <c r="M132" s="146"/>
      <c r="N132" s="147"/>
      <c r="O132" s="147"/>
      <c r="P132" s="148" t="n">
        <f aca="false">P133+P151</f>
        <v>0</v>
      </c>
      <c r="Q132" s="147"/>
      <c r="R132" s="148" t="n">
        <f aca="false">R133+R151</f>
        <v>0.01004625</v>
      </c>
      <c r="S132" s="147"/>
      <c r="T132" s="149" t="n">
        <f aca="false">T133+T151</f>
        <v>0.004095</v>
      </c>
      <c r="AR132" s="142" t="s">
        <v>81</v>
      </c>
      <c r="AT132" s="150" t="s">
        <v>73</v>
      </c>
      <c r="AU132" s="150" t="s">
        <v>74</v>
      </c>
      <c r="AY132" s="142" t="s">
        <v>113</v>
      </c>
      <c r="BK132" s="151" t="n">
        <f aca="false">BK133+BK151</f>
        <v>0</v>
      </c>
    </row>
    <row r="133" s="140" customFormat="true" ht="22.8" hidden="false" customHeight="true" outlineLevel="0" collapsed="false">
      <c r="B133" s="141"/>
      <c r="D133" s="142" t="s">
        <v>73</v>
      </c>
      <c r="E133" s="152" t="s">
        <v>140</v>
      </c>
      <c r="F133" s="152" t="s">
        <v>141</v>
      </c>
      <c r="I133" s="144"/>
      <c r="J133" s="153" t="n">
        <f aca="false">BK133</f>
        <v>0</v>
      </c>
      <c r="L133" s="141"/>
      <c r="M133" s="146"/>
      <c r="N133" s="147"/>
      <c r="O133" s="147"/>
      <c r="P133" s="148" t="n">
        <f aca="false">SUM(P134:P150)</f>
        <v>0</v>
      </c>
      <c r="Q133" s="147"/>
      <c r="R133" s="148" t="n">
        <f aca="false">SUM(R134:R150)</f>
        <v>0</v>
      </c>
      <c r="S133" s="147"/>
      <c r="T133" s="149" t="n">
        <f aca="false">SUM(T134:T150)</f>
        <v>0</v>
      </c>
      <c r="AR133" s="142" t="s">
        <v>81</v>
      </c>
      <c r="AT133" s="150" t="s">
        <v>73</v>
      </c>
      <c r="AU133" s="150" t="s">
        <v>79</v>
      </c>
      <c r="AY133" s="142" t="s">
        <v>113</v>
      </c>
      <c r="BK133" s="151" t="n">
        <f aca="false">SUM(BK134:BK150)</f>
        <v>0</v>
      </c>
    </row>
    <row r="134" s="26" customFormat="true" ht="76.35" hidden="false" customHeight="true" outlineLevel="0" collapsed="false">
      <c r="A134" s="21"/>
      <c r="B134" s="154"/>
      <c r="C134" s="155" t="s">
        <v>121</v>
      </c>
      <c r="D134" s="155" t="s">
        <v>116</v>
      </c>
      <c r="E134" s="156" t="s">
        <v>142</v>
      </c>
      <c r="F134" s="157" t="s">
        <v>143</v>
      </c>
      <c r="G134" s="158" t="s">
        <v>79</v>
      </c>
      <c r="H134" s="159" t="n">
        <v>0</v>
      </c>
      <c r="I134" s="160"/>
      <c r="J134" s="161" t="n">
        <f aca="false">ROUND(I134*H134,2)</f>
        <v>0</v>
      </c>
      <c r="K134" s="157"/>
      <c r="L134" s="22"/>
      <c r="M134" s="163"/>
      <c r="N134" s="164" t="s">
        <v>39</v>
      </c>
      <c r="O134" s="59"/>
      <c r="P134" s="165" t="n">
        <f aca="false">O134*H134</f>
        <v>0</v>
      </c>
      <c r="Q134" s="165" t="n">
        <v>0</v>
      </c>
      <c r="R134" s="165" t="n">
        <f aca="false">Q134*H134</f>
        <v>0</v>
      </c>
      <c r="S134" s="165" t="n">
        <v>0</v>
      </c>
      <c r="T134" s="166" t="n">
        <f aca="false">S134*H134</f>
        <v>0</v>
      </c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R134" s="167" t="s">
        <v>144</v>
      </c>
      <c r="AT134" s="167" t="s">
        <v>116</v>
      </c>
      <c r="AU134" s="167" t="s">
        <v>81</v>
      </c>
      <c r="AY134" s="3" t="s">
        <v>113</v>
      </c>
      <c r="BE134" s="168" t="n">
        <f aca="false">IF(N134="základní",J134,0)</f>
        <v>0</v>
      </c>
      <c r="BF134" s="168" t="n">
        <f aca="false">IF(N134="snížená",J134,0)</f>
        <v>0</v>
      </c>
      <c r="BG134" s="168" t="n">
        <f aca="false">IF(N134="zákl. přenesená",J134,0)</f>
        <v>0</v>
      </c>
      <c r="BH134" s="168" t="n">
        <f aca="false">IF(N134="sníž. přenesená",J134,0)</f>
        <v>0</v>
      </c>
      <c r="BI134" s="168" t="n">
        <f aca="false">IF(N134="nulová",J134,0)</f>
        <v>0</v>
      </c>
      <c r="BJ134" s="3" t="s">
        <v>79</v>
      </c>
      <c r="BK134" s="168" t="n">
        <f aca="false">ROUND(I134*H134,2)</f>
        <v>0</v>
      </c>
      <c r="BL134" s="3" t="s">
        <v>144</v>
      </c>
      <c r="BM134" s="167" t="s">
        <v>145</v>
      </c>
    </row>
    <row r="135" s="169" customFormat="true" ht="12.8" hidden="false" customHeight="false" outlineLevel="0" collapsed="false">
      <c r="B135" s="170"/>
      <c r="D135" s="171" t="s">
        <v>123</v>
      </c>
      <c r="E135" s="172"/>
      <c r="F135" s="173" t="s">
        <v>74</v>
      </c>
      <c r="H135" s="174" t="n">
        <v>0</v>
      </c>
      <c r="I135" s="175"/>
      <c r="L135" s="170"/>
      <c r="M135" s="176"/>
      <c r="N135" s="177"/>
      <c r="O135" s="177"/>
      <c r="P135" s="177"/>
      <c r="Q135" s="177"/>
      <c r="R135" s="177"/>
      <c r="S135" s="177"/>
      <c r="T135" s="178"/>
      <c r="AT135" s="172" t="s">
        <v>123</v>
      </c>
      <c r="AU135" s="172" t="s">
        <v>81</v>
      </c>
      <c r="AV135" s="169" t="s">
        <v>81</v>
      </c>
      <c r="AW135" s="169" t="s">
        <v>31</v>
      </c>
      <c r="AX135" s="169" t="s">
        <v>79</v>
      </c>
      <c r="AY135" s="172" t="s">
        <v>113</v>
      </c>
    </row>
    <row r="136" s="26" customFormat="true" ht="49.05" hidden="false" customHeight="true" outlineLevel="0" collapsed="false">
      <c r="A136" s="21"/>
      <c r="B136" s="154"/>
      <c r="C136" s="155" t="s">
        <v>146</v>
      </c>
      <c r="D136" s="155" t="s">
        <v>116</v>
      </c>
      <c r="E136" s="156" t="s">
        <v>147</v>
      </c>
      <c r="F136" s="157" t="s">
        <v>148</v>
      </c>
      <c r="G136" s="158" t="s">
        <v>81</v>
      </c>
      <c r="H136" s="159" t="n">
        <v>0</v>
      </c>
      <c r="I136" s="160"/>
      <c r="J136" s="161" t="n">
        <f aca="false">ROUND(I136*H136,2)</f>
        <v>0</v>
      </c>
      <c r="K136" s="157"/>
      <c r="L136" s="22"/>
      <c r="M136" s="163"/>
      <c r="N136" s="164" t="s">
        <v>39</v>
      </c>
      <c r="O136" s="59"/>
      <c r="P136" s="165" t="n">
        <f aca="false">O136*H136</f>
        <v>0</v>
      </c>
      <c r="Q136" s="165" t="n">
        <v>0</v>
      </c>
      <c r="R136" s="165" t="n">
        <f aca="false">Q136*H136</f>
        <v>0</v>
      </c>
      <c r="S136" s="165" t="n">
        <v>0</v>
      </c>
      <c r="T136" s="166" t="n">
        <f aca="false">S136*H136</f>
        <v>0</v>
      </c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R136" s="167" t="s">
        <v>144</v>
      </c>
      <c r="AT136" s="167" t="s">
        <v>116</v>
      </c>
      <c r="AU136" s="167" t="s">
        <v>81</v>
      </c>
      <c r="AY136" s="3" t="s">
        <v>113</v>
      </c>
      <c r="BE136" s="168" t="n">
        <f aca="false">IF(N136="základní",J136,0)</f>
        <v>0</v>
      </c>
      <c r="BF136" s="168" t="n">
        <f aca="false">IF(N136="snížená",J136,0)</f>
        <v>0</v>
      </c>
      <c r="BG136" s="168" t="n">
        <f aca="false">IF(N136="zákl. přenesená",J136,0)</f>
        <v>0</v>
      </c>
      <c r="BH136" s="168" t="n">
        <f aca="false">IF(N136="sníž. přenesená",J136,0)</f>
        <v>0</v>
      </c>
      <c r="BI136" s="168" t="n">
        <f aca="false">IF(N136="nulová",J136,0)</f>
        <v>0</v>
      </c>
      <c r="BJ136" s="3" t="s">
        <v>79</v>
      </c>
      <c r="BK136" s="168" t="n">
        <f aca="false">ROUND(I136*H136,2)</f>
        <v>0</v>
      </c>
      <c r="BL136" s="3" t="s">
        <v>144</v>
      </c>
      <c r="BM136" s="167" t="s">
        <v>149</v>
      </c>
    </row>
    <row r="137" s="169" customFormat="true" ht="12.8" hidden="false" customHeight="false" outlineLevel="0" collapsed="false">
      <c r="B137" s="170"/>
      <c r="D137" s="171" t="s">
        <v>123</v>
      </c>
      <c r="E137" s="172"/>
      <c r="F137" s="173" t="s">
        <v>74</v>
      </c>
      <c r="H137" s="174" t="n">
        <v>0</v>
      </c>
      <c r="I137" s="175"/>
      <c r="L137" s="170"/>
      <c r="M137" s="176"/>
      <c r="N137" s="177"/>
      <c r="O137" s="177"/>
      <c r="P137" s="177"/>
      <c r="Q137" s="177"/>
      <c r="R137" s="177"/>
      <c r="S137" s="177"/>
      <c r="T137" s="178"/>
      <c r="AT137" s="172" t="s">
        <v>123</v>
      </c>
      <c r="AU137" s="172" t="s">
        <v>81</v>
      </c>
      <c r="AV137" s="169" t="s">
        <v>81</v>
      </c>
      <c r="AW137" s="169" t="s">
        <v>31</v>
      </c>
      <c r="AX137" s="169" t="s">
        <v>79</v>
      </c>
      <c r="AY137" s="172" t="s">
        <v>113</v>
      </c>
    </row>
    <row r="138" s="26" customFormat="true" ht="21.75" hidden="false" customHeight="true" outlineLevel="0" collapsed="false">
      <c r="A138" s="21"/>
      <c r="B138" s="154"/>
      <c r="C138" s="155" t="s">
        <v>150</v>
      </c>
      <c r="D138" s="155" t="s">
        <v>116</v>
      </c>
      <c r="E138" s="156" t="s">
        <v>151</v>
      </c>
      <c r="F138" s="157" t="s">
        <v>152</v>
      </c>
      <c r="G138" s="158" t="s">
        <v>153</v>
      </c>
      <c r="H138" s="159" t="n">
        <v>3</v>
      </c>
      <c r="I138" s="160"/>
      <c r="J138" s="161" t="n">
        <f aca="false">ROUND(I138*H138,2)</f>
        <v>0</v>
      </c>
      <c r="K138" s="157"/>
      <c r="L138" s="22"/>
      <c r="M138" s="163"/>
      <c r="N138" s="164" t="s">
        <v>39</v>
      </c>
      <c r="O138" s="59"/>
      <c r="P138" s="165" t="n">
        <f aca="false">O138*H138</f>
        <v>0</v>
      </c>
      <c r="Q138" s="165" t="n">
        <v>0</v>
      </c>
      <c r="R138" s="165" t="n">
        <f aca="false">Q138*H138</f>
        <v>0</v>
      </c>
      <c r="S138" s="165" t="n">
        <v>0</v>
      </c>
      <c r="T138" s="166" t="n">
        <f aca="false">S138*H138</f>
        <v>0</v>
      </c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R138" s="167" t="s">
        <v>144</v>
      </c>
      <c r="AT138" s="167" t="s">
        <v>116</v>
      </c>
      <c r="AU138" s="167" t="s">
        <v>81</v>
      </c>
      <c r="AY138" s="3" t="s">
        <v>113</v>
      </c>
      <c r="BE138" s="168" t="n">
        <f aca="false">IF(N138="základní",J138,0)</f>
        <v>0</v>
      </c>
      <c r="BF138" s="168" t="n">
        <f aca="false">IF(N138="snížená",J138,0)</f>
        <v>0</v>
      </c>
      <c r="BG138" s="168" t="n">
        <f aca="false">IF(N138="zákl. přenesená",J138,0)</f>
        <v>0</v>
      </c>
      <c r="BH138" s="168" t="n">
        <f aca="false">IF(N138="sníž. přenesená",J138,0)</f>
        <v>0</v>
      </c>
      <c r="BI138" s="168" t="n">
        <f aca="false">IF(N138="nulová",J138,0)</f>
        <v>0</v>
      </c>
      <c r="BJ138" s="3" t="s">
        <v>79</v>
      </c>
      <c r="BK138" s="168" t="n">
        <f aca="false">ROUND(I138*H138,2)</f>
        <v>0</v>
      </c>
      <c r="BL138" s="3" t="s">
        <v>144</v>
      </c>
      <c r="BM138" s="167" t="s">
        <v>154</v>
      </c>
    </row>
    <row r="139" s="169" customFormat="true" ht="12.8" hidden="false" customHeight="false" outlineLevel="0" collapsed="false">
      <c r="B139" s="170"/>
      <c r="D139" s="171" t="s">
        <v>123</v>
      </c>
      <c r="E139" s="172"/>
      <c r="F139" s="173" t="s">
        <v>155</v>
      </c>
      <c r="H139" s="174" t="n">
        <v>3</v>
      </c>
      <c r="I139" s="175"/>
      <c r="L139" s="170"/>
      <c r="M139" s="176"/>
      <c r="N139" s="177"/>
      <c r="O139" s="177"/>
      <c r="P139" s="177"/>
      <c r="Q139" s="177"/>
      <c r="R139" s="177"/>
      <c r="S139" s="177"/>
      <c r="T139" s="178"/>
      <c r="AT139" s="172" t="s">
        <v>123</v>
      </c>
      <c r="AU139" s="172" t="s">
        <v>81</v>
      </c>
      <c r="AV139" s="169" t="s">
        <v>81</v>
      </c>
      <c r="AW139" s="169" t="s">
        <v>31</v>
      </c>
      <c r="AX139" s="169" t="s">
        <v>79</v>
      </c>
      <c r="AY139" s="172" t="s">
        <v>113</v>
      </c>
    </row>
    <row r="140" s="26" customFormat="true" ht="21.75" hidden="false" customHeight="true" outlineLevel="0" collapsed="false">
      <c r="A140" s="21"/>
      <c r="B140" s="154"/>
      <c r="C140" s="155" t="s">
        <v>156</v>
      </c>
      <c r="D140" s="155" t="s">
        <v>116</v>
      </c>
      <c r="E140" s="156" t="s">
        <v>157</v>
      </c>
      <c r="F140" s="157" t="s">
        <v>158</v>
      </c>
      <c r="G140" s="158" t="s">
        <v>153</v>
      </c>
      <c r="H140" s="159" t="n">
        <v>1</v>
      </c>
      <c r="I140" s="160"/>
      <c r="J140" s="161" t="n">
        <f aca="false">ROUND(I140*H140,2)</f>
        <v>0</v>
      </c>
      <c r="K140" s="157"/>
      <c r="L140" s="22"/>
      <c r="M140" s="163"/>
      <c r="N140" s="164" t="s">
        <v>39</v>
      </c>
      <c r="O140" s="59"/>
      <c r="P140" s="165" t="n">
        <f aca="false">O140*H140</f>
        <v>0</v>
      </c>
      <c r="Q140" s="165" t="n">
        <v>0</v>
      </c>
      <c r="R140" s="165" t="n">
        <f aca="false">Q140*H140</f>
        <v>0</v>
      </c>
      <c r="S140" s="165" t="n">
        <v>0</v>
      </c>
      <c r="T140" s="166" t="n">
        <f aca="false">S140*H140</f>
        <v>0</v>
      </c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R140" s="167" t="s">
        <v>144</v>
      </c>
      <c r="AT140" s="167" t="s">
        <v>116</v>
      </c>
      <c r="AU140" s="167" t="s">
        <v>81</v>
      </c>
      <c r="AY140" s="3" t="s">
        <v>113</v>
      </c>
      <c r="BE140" s="168" t="n">
        <f aca="false">IF(N140="základní",J140,0)</f>
        <v>0</v>
      </c>
      <c r="BF140" s="168" t="n">
        <f aca="false">IF(N140="snížená",J140,0)</f>
        <v>0</v>
      </c>
      <c r="BG140" s="168" t="n">
        <f aca="false">IF(N140="zákl. přenesená",J140,0)</f>
        <v>0</v>
      </c>
      <c r="BH140" s="168" t="n">
        <f aca="false">IF(N140="sníž. přenesená",J140,0)</f>
        <v>0</v>
      </c>
      <c r="BI140" s="168" t="n">
        <f aca="false">IF(N140="nulová",J140,0)</f>
        <v>0</v>
      </c>
      <c r="BJ140" s="3" t="s">
        <v>79</v>
      </c>
      <c r="BK140" s="168" t="n">
        <f aca="false">ROUND(I140*H140,2)</f>
        <v>0</v>
      </c>
      <c r="BL140" s="3" t="s">
        <v>144</v>
      </c>
      <c r="BM140" s="167" t="s">
        <v>159</v>
      </c>
    </row>
    <row r="141" s="26" customFormat="true" ht="21.75" hidden="false" customHeight="true" outlineLevel="0" collapsed="false">
      <c r="A141" s="21"/>
      <c r="B141" s="154"/>
      <c r="C141" s="155" t="s">
        <v>160</v>
      </c>
      <c r="D141" s="155" t="s">
        <v>116</v>
      </c>
      <c r="E141" s="156" t="s">
        <v>161</v>
      </c>
      <c r="F141" s="157" t="s">
        <v>162</v>
      </c>
      <c r="G141" s="158" t="s">
        <v>153</v>
      </c>
      <c r="H141" s="159" t="n">
        <v>2</v>
      </c>
      <c r="I141" s="160"/>
      <c r="J141" s="161" t="n">
        <f aca="false">ROUND(I141*H141,2)</f>
        <v>0</v>
      </c>
      <c r="K141" s="157"/>
      <c r="L141" s="22"/>
      <c r="M141" s="163"/>
      <c r="N141" s="164" t="s">
        <v>39</v>
      </c>
      <c r="O141" s="59"/>
      <c r="P141" s="165" t="n">
        <f aca="false">O141*H141</f>
        <v>0</v>
      </c>
      <c r="Q141" s="165" t="n">
        <v>0</v>
      </c>
      <c r="R141" s="165" t="n">
        <f aca="false">Q141*H141</f>
        <v>0</v>
      </c>
      <c r="S141" s="165" t="n">
        <v>0</v>
      </c>
      <c r="T141" s="166" t="n">
        <f aca="false">S141*H141</f>
        <v>0</v>
      </c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R141" s="167" t="s">
        <v>144</v>
      </c>
      <c r="AT141" s="167" t="s">
        <v>116</v>
      </c>
      <c r="AU141" s="167" t="s">
        <v>81</v>
      </c>
      <c r="AY141" s="3" t="s">
        <v>113</v>
      </c>
      <c r="BE141" s="168" t="n">
        <f aca="false">IF(N141="základní",J141,0)</f>
        <v>0</v>
      </c>
      <c r="BF141" s="168" t="n">
        <f aca="false">IF(N141="snížená",J141,0)</f>
        <v>0</v>
      </c>
      <c r="BG141" s="168" t="n">
        <f aca="false">IF(N141="zákl. přenesená",J141,0)</f>
        <v>0</v>
      </c>
      <c r="BH141" s="168" t="n">
        <f aca="false">IF(N141="sníž. přenesená",J141,0)</f>
        <v>0</v>
      </c>
      <c r="BI141" s="168" t="n">
        <f aca="false">IF(N141="nulová",J141,0)</f>
        <v>0</v>
      </c>
      <c r="BJ141" s="3" t="s">
        <v>79</v>
      </c>
      <c r="BK141" s="168" t="n">
        <f aca="false">ROUND(I141*H141,2)</f>
        <v>0</v>
      </c>
      <c r="BL141" s="3" t="s">
        <v>144</v>
      </c>
      <c r="BM141" s="167" t="s">
        <v>163</v>
      </c>
    </row>
    <row r="142" s="26" customFormat="true" ht="21.75" hidden="false" customHeight="true" outlineLevel="0" collapsed="false">
      <c r="A142" s="21"/>
      <c r="B142" s="154"/>
      <c r="C142" s="155" t="s">
        <v>114</v>
      </c>
      <c r="D142" s="155" t="s">
        <v>116</v>
      </c>
      <c r="E142" s="156" t="s">
        <v>164</v>
      </c>
      <c r="F142" s="157" t="s">
        <v>165</v>
      </c>
      <c r="G142" s="158" t="s">
        <v>153</v>
      </c>
      <c r="H142" s="159" t="n">
        <v>6</v>
      </c>
      <c r="I142" s="160"/>
      <c r="J142" s="161" t="n">
        <f aca="false">ROUND(I142*H142,2)</f>
        <v>0</v>
      </c>
      <c r="K142" s="157"/>
      <c r="L142" s="22"/>
      <c r="M142" s="163"/>
      <c r="N142" s="164" t="s">
        <v>39</v>
      </c>
      <c r="O142" s="59"/>
      <c r="P142" s="165" t="n">
        <f aca="false">O142*H142</f>
        <v>0</v>
      </c>
      <c r="Q142" s="165" t="n">
        <v>0</v>
      </c>
      <c r="R142" s="165" t="n">
        <f aca="false">Q142*H142</f>
        <v>0</v>
      </c>
      <c r="S142" s="165" t="n">
        <v>0</v>
      </c>
      <c r="T142" s="166" t="n">
        <f aca="false">S142*H142</f>
        <v>0</v>
      </c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R142" s="167" t="s">
        <v>144</v>
      </c>
      <c r="AT142" s="167" t="s">
        <v>116</v>
      </c>
      <c r="AU142" s="167" t="s">
        <v>81</v>
      </c>
      <c r="AY142" s="3" t="s">
        <v>113</v>
      </c>
      <c r="BE142" s="168" t="n">
        <f aca="false">IF(N142="základní",J142,0)</f>
        <v>0</v>
      </c>
      <c r="BF142" s="168" t="n">
        <f aca="false">IF(N142="snížená",J142,0)</f>
        <v>0</v>
      </c>
      <c r="BG142" s="168" t="n">
        <f aca="false">IF(N142="zákl. přenesená",J142,0)</f>
        <v>0</v>
      </c>
      <c r="BH142" s="168" t="n">
        <f aca="false">IF(N142="sníž. přenesená",J142,0)</f>
        <v>0</v>
      </c>
      <c r="BI142" s="168" t="n">
        <f aca="false">IF(N142="nulová",J142,0)</f>
        <v>0</v>
      </c>
      <c r="BJ142" s="3" t="s">
        <v>79</v>
      </c>
      <c r="BK142" s="168" t="n">
        <f aca="false">ROUND(I142*H142,2)</f>
        <v>0</v>
      </c>
      <c r="BL142" s="3" t="s">
        <v>144</v>
      </c>
      <c r="BM142" s="167" t="s">
        <v>166</v>
      </c>
    </row>
    <row r="143" s="26" customFormat="true" ht="21.75" hidden="false" customHeight="true" outlineLevel="0" collapsed="false">
      <c r="A143" s="21"/>
      <c r="B143" s="154"/>
      <c r="C143" s="155" t="s">
        <v>167</v>
      </c>
      <c r="D143" s="155" t="s">
        <v>116</v>
      </c>
      <c r="E143" s="156" t="s">
        <v>168</v>
      </c>
      <c r="F143" s="157" t="s">
        <v>169</v>
      </c>
      <c r="G143" s="158" t="s">
        <v>153</v>
      </c>
      <c r="H143" s="159" t="n">
        <v>1</v>
      </c>
      <c r="I143" s="160"/>
      <c r="J143" s="161" t="n">
        <f aca="false">ROUND(I143*H143,2)</f>
        <v>0</v>
      </c>
      <c r="K143" s="157"/>
      <c r="L143" s="22"/>
      <c r="M143" s="163"/>
      <c r="N143" s="164" t="s">
        <v>39</v>
      </c>
      <c r="O143" s="59"/>
      <c r="P143" s="165" t="n">
        <f aca="false">O143*H143</f>
        <v>0</v>
      </c>
      <c r="Q143" s="165" t="n">
        <v>0</v>
      </c>
      <c r="R143" s="165" t="n">
        <f aca="false">Q143*H143</f>
        <v>0</v>
      </c>
      <c r="S143" s="165" t="n">
        <v>0</v>
      </c>
      <c r="T143" s="166" t="n">
        <f aca="false"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167" t="s">
        <v>144</v>
      </c>
      <c r="AT143" s="167" t="s">
        <v>116</v>
      </c>
      <c r="AU143" s="167" t="s">
        <v>81</v>
      </c>
      <c r="AY143" s="3" t="s">
        <v>113</v>
      </c>
      <c r="BE143" s="168" t="n">
        <f aca="false">IF(N143="základní",J143,0)</f>
        <v>0</v>
      </c>
      <c r="BF143" s="168" t="n">
        <f aca="false">IF(N143="snížená",J143,0)</f>
        <v>0</v>
      </c>
      <c r="BG143" s="168" t="n">
        <f aca="false">IF(N143="zákl. přenesená",J143,0)</f>
        <v>0</v>
      </c>
      <c r="BH143" s="168" t="n">
        <f aca="false">IF(N143="sníž. přenesená",J143,0)</f>
        <v>0</v>
      </c>
      <c r="BI143" s="168" t="n">
        <f aca="false">IF(N143="nulová",J143,0)</f>
        <v>0</v>
      </c>
      <c r="BJ143" s="3" t="s">
        <v>79</v>
      </c>
      <c r="BK143" s="168" t="n">
        <f aca="false">ROUND(I143*H143,2)</f>
        <v>0</v>
      </c>
      <c r="BL143" s="3" t="s">
        <v>144</v>
      </c>
      <c r="BM143" s="167" t="s">
        <v>170</v>
      </c>
    </row>
    <row r="144" s="26" customFormat="true" ht="21.75" hidden="false" customHeight="true" outlineLevel="0" collapsed="false">
      <c r="A144" s="21"/>
      <c r="B144" s="154"/>
      <c r="C144" s="155" t="s">
        <v>171</v>
      </c>
      <c r="D144" s="155" t="s">
        <v>116</v>
      </c>
      <c r="E144" s="156" t="s">
        <v>172</v>
      </c>
      <c r="F144" s="157" t="s">
        <v>173</v>
      </c>
      <c r="G144" s="158" t="s">
        <v>153</v>
      </c>
      <c r="H144" s="159" t="n">
        <v>11</v>
      </c>
      <c r="I144" s="160"/>
      <c r="J144" s="161" t="n">
        <f aca="false">ROUND(I144*H144,2)</f>
        <v>0</v>
      </c>
      <c r="K144" s="157"/>
      <c r="L144" s="22"/>
      <c r="M144" s="163"/>
      <c r="N144" s="164" t="s">
        <v>39</v>
      </c>
      <c r="O144" s="59"/>
      <c r="P144" s="165" t="n">
        <f aca="false">O144*H144</f>
        <v>0</v>
      </c>
      <c r="Q144" s="165" t="n">
        <v>0</v>
      </c>
      <c r="R144" s="165" t="n">
        <f aca="false">Q144*H144</f>
        <v>0</v>
      </c>
      <c r="S144" s="165" t="n">
        <v>0</v>
      </c>
      <c r="T144" s="166" t="n">
        <f aca="false">S144*H144</f>
        <v>0</v>
      </c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R144" s="167" t="s">
        <v>144</v>
      </c>
      <c r="AT144" s="167" t="s">
        <v>116</v>
      </c>
      <c r="AU144" s="167" t="s">
        <v>81</v>
      </c>
      <c r="AY144" s="3" t="s">
        <v>113</v>
      </c>
      <c r="BE144" s="168" t="n">
        <f aca="false">IF(N144="základní",J144,0)</f>
        <v>0</v>
      </c>
      <c r="BF144" s="168" t="n">
        <f aca="false">IF(N144="snížená",J144,0)</f>
        <v>0</v>
      </c>
      <c r="BG144" s="168" t="n">
        <f aca="false">IF(N144="zákl. přenesená",J144,0)</f>
        <v>0</v>
      </c>
      <c r="BH144" s="168" t="n">
        <f aca="false">IF(N144="sníž. přenesená",J144,0)</f>
        <v>0</v>
      </c>
      <c r="BI144" s="168" t="n">
        <f aca="false">IF(N144="nulová",J144,0)</f>
        <v>0</v>
      </c>
      <c r="BJ144" s="3" t="s">
        <v>79</v>
      </c>
      <c r="BK144" s="168" t="n">
        <f aca="false">ROUND(I144*H144,2)</f>
        <v>0</v>
      </c>
      <c r="BL144" s="3" t="s">
        <v>144</v>
      </c>
      <c r="BM144" s="167" t="s">
        <v>174</v>
      </c>
    </row>
    <row r="145" s="26" customFormat="true" ht="21.75" hidden="false" customHeight="true" outlineLevel="0" collapsed="false">
      <c r="A145" s="21"/>
      <c r="B145" s="154"/>
      <c r="C145" s="155" t="s">
        <v>7</v>
      </c>
      <c r="D145" s="155" t="s">
        <v>116</v>
      </c>
      <c r="E145" s="156" t="s">
        <v>175</v>
      </c>
      <c r="F145" s="157" t="s">
        <v>176</v>
      </c>
      <c r="G145" s="158" t="s">
        <v>153</v>
      </c>
      <c r="H145" s="159" t="n">
        <v>1</v>
      </c>
      <c r="I145" s="160"/>
      <c r="J145" s="161" t="n">
        <f aca="false">ROUND(I145*H145,2)</f>
        <v>0</v>
      </c>
      <c r="K145" s="157"/>
      <c r="L145" s="22"/>
      <c r="M145" s="163"/>
      <c r="N145" s="164" t="s">
        <v>39</v>
      </c>
      <c r="O145" s="59"/>
      <c r="P145" s="165" t="n">
        <f aca="false">O145*H145</f>
        <v>0</v>
      </c>
      <c r="Q145" s="165" t="n">
        <v>0</v>
      </c>
      <c r="R145" s="165" t="n">
        <f aca="false">Q145*H145</f>
        <v>0</v>
      </c>
      <c r="S145" s="165" t="n">
        <v>0</v>
      </c>
      <c r="T145" s="166" t="n">
        <f aca="false">S145*H145</f>
        <v>0</v>
      </c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R145" s="167" t="s">
        <v>144</v>
      </c>
      <c r="AT145" s="167" t="s">
        <v>116</v>
      </c>
      <c r="AU145" s="167" t="s">
        <v>81</v>
      </c>
      <c r="AY145" s="3" t="s">
        <v>113</v>
      </c>
      <c r="BE145" s="168" t="n">
        <f aca="false">IF(N145="základní",J145,0)</f>
        <v>0</v>
      </c>
      <c r="BF145" s="168" t="n">
        <f aca="false">IF(N145="snížená",J145,0)</f>
        <v>0</v>
      </c>
      <c r="BG145" s="168" t="n">
        <f aca="false">IF(N145="zákl. přenesená",J145,0)</f>
        <v>0</v>
      </c>
      <c r="BH145" s="168" t="n">
        <f aca="false">IF(N145="sníž. přenesená",J145,0)</f>
        <v>0</v>
      </c>
      <c r="BI145" s="168" t="n">
        <f aca="false">IF(N145="nulová",J145,0)</f>
        <v>0</v>
      </c>
      <c r="BJ145" s="3" t="s">
        <v>79</v>
      </c>
      <c r="BK145" s="168" t="n">
        <f aca="false">ROUND(I145*H145,2)</f>
        <v>0</v>
      </c>
      <c r="BL145" s="3" t="s">
        <v>144</v>
      </c>
      <c r="BM145" s="167" t="s">
        <v>177</v>
      </c>
    </row>
    <row r="146" s="26" customFormat="true" ht="24.15" hidden="false" customHeight="true" outlineLevel="0" collapsed="false">
      <c r="A146" s="21"/>
      <c r="B146" s="154"/>
      <c r="C146" s="155" t="s">
        <v>178</v>
      </c>
      <c r="D146" s="155" t="s">
        <v>116</v>
      </c>
      <c r="E146" s="156" t="s">
        <v>179</v>
      </c>
      <c r="F146" s="157" t="s">
        <v>180</v>
      </c>
      <c r="G146" s="158" t="s">
        <v>153</v>
      </c>
      <c r="H146" s="159" t="n">
        <v>1</v>
      </c>
      <c r="I146" s="160"/>
      <c r="J146" s="161" t="n">
        <f aca="false">ROUND(I146*H146,2)</f>
        <v>0</v>
      </c>
      <c r="K146" s="157"/>
      <c r="L146" s="22"/>
      <c r="M146" s="163"/>
      <c r="N146" s="164" t="s">
        <v>39</v>
      </c>
      <c r="O146" s="59"/>
      <c r="P146" s="165" t="n">
        <f aca="false">O146*H146</f>
        <v>0</v>
      </c>
      <c r="Q146" s="165" t="n">
        <v>0</v>
      </c>
      <c r="R146" s="165" t="n">
        <f aca="false">Q146*H146</f>
        <v>0</v>
      </c>
      <c r="S146" s="165" t="n">
        <v>0</v>
      </c>
      <c r="T146" s="166" t="n">
        <f aca="false">S146*H146</f>
        <v>0</v>
      </c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R146" s="167" t="s">
        <v>144</v>
      </c>
      <c r="AT146" s="167" t="s">
        <v>116</v>
      </c>
      <c r="AU146" s="167" t="s">
        <v>81</v>
      </c>
      <c r="AY146" s="3" t="s">
        <v>113</v>
      </c>
      <c r="BE146" s="168" t="n">
        <f aca="false">IF(N146="základní",J146,0)</f>
        <v>0</v>
      </c>
      <c r="BF146" s="168" t="n">
        <f aca="false">IF(N146="snížená",J146,0)</f>
        <v>0</v>
      </c>
      <c r="BG146" s="168" t="n">
        <f aca="false">IF(N146="zákl. přenesená",J146,0)</f>
        <v>0</v>
      </c>
      <c r="BH146" s="168" t="n">
        <f aca="false">IF(N146="sníž. přenesená",J146,0)</f>
        <v>0</v>
      </c>
      <c r="BI146" s="168" t="n">
        <f aca="false">IF(N146="nulová",J146,0)</f>
        <v>0</v>
      </c>
      <c r="BJ146" s="3" t="s">
        <v>79</v>
      </c>
      <c r="BK146" s="168" t="n">
        <f aca="false">ROUND(I146*H146,2)</f>
        <v>0</v>
      </c>
      <c r="BL146" s="3" t="s">
        <v>144</v>
      </c>
      <c r="BM146" s="167" t="s">
        <v>181</v>
      </c>
    </row>
    <row r="147" s="26" customFormat="true" ht="21.75" hidden="false" customHeight="true" outlineLevel="0" collapsed="false">
      <c r="A147" s="21"/>
      <c r="B147" s="154"/>
      <c r="C147" s="155" t="s">
        <v>182</v>
      </c>
      <c r="D147" s="155" t="s">
        <v>116</v>
      </c>
      <c r="E147" s="156" t="s">
        <v>183</v>
      </c>
      <c r="F147" s="157" t="s">
        <v>184</v>
      </c>
      <c r="G147" s="158" t="s">
        <v>153</v>
      </c>
      <c r="H147" s="159" t="n">
        <v>7</v>
      </c>
      <c r="I147" s="160"/>
      <c r="J147" s="161" t="n">
        <f aca="false">ROUND(I147*H147,2)</f>
        <v>0</v>
      </c>
      <c r="K147" s="157"/>
      <c r="L147" s="22"/>
      <c r="M147" s="163"/>
      <c r="N147" s="164" t="s">
        <v>39</v>
      </c>
      <c r="O147" s="59"/>
      <c r="P147" s="165" t="n">
        <f aca="false">O147*H147</f>
        <v>0</v>
      </c>
      <c r="Q147" s="165" t="n">
        <v>0</v>
      </c>
      <c r="R147" s="165" t="n">
        <f aca="false">Q147*H147</f>
        <v>0</v>
      </c>
      <c r="S147" s="165" t="n">
        <v>0</v>
      </c>
      <c r="T147" s="166" t="n">
        <f aca="false">S147*H147</f>
        <v>0</v>
      </c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R147" s="167" t="s">
        <v>144</v>
      </c>
      <c r="AT147" s="167" t="s">
        <v>116</v>
      </c>
      <c r="AU147" s="167" t="s">
        <v>81</v>
      </c>
      <c r="AY147" s="3" t="s">
        <v>113</v>
      </c>
      <c r="BE147" s="168" t="n">
        <f aca="false">IF(N147="základní",J147,0)</f>
        <v>0</v>
      </c>
      <c r="BF147" s="168" t="n">
        <f aca="false">IF(N147="snížená",J147,0)</f>
        <v>0</v>
      </c>
      <c r="BG147" s="168" t="n">
        <f aca="false">IF(N147="zákl. přenesená",J147,0)</f>
        <v>0</v>
      </c>
      <c r="BH147" s="168" t="n">
        <f aca="false">IF(N147="sníž. přenesená",J147,0)</f>
        <v>0</v>
      </c>
      <c r="BI147" s="168" t="n">
        <f aca="false">IF(N147="nulová",J147,0)</f>
        <v>0</v>
      </c>
      <c r="BJ147" s="3" t="s">
        <v>79</v>
      </c>
      <c r="BK147" s="168" t="n">
        <f aca="false">ROUND(I147*H147,2)</f>
        <v>0</v>
      </c>
      <c r="BL147" s="3" t="s">
        <v>144</v>
      </c>
      <c r="BM147" s="167" t="s">
        <v>185</v>
      </c>
    </row>
    <row r="148" s="26" customFormat="true" ht="21.75" hidden="false" customHeight="true" outlineLevel="0" collapsed="false">
      <c r="A148" s="21"/>
      <c r="B148" s="154"/>
      <c r="C148" s="155" t="s">
        <v>186</v>
      </c>
      <c r="D148" s="155" t="s">
        <v>116</v>
      </c>
      <c r="E148" s="156" t="s">
        <v>187</v>
      </c>
      <c r="F148" s="157" t="s">
        <v>188</v>
      </c>
      <c r="G148" s="158" t="s">
        <v>153</v>
      </c>
      <c r="H148" s="159" t="n">
        <v>2</v>
      </c>
      <c r="I148" s="160"/>
      <c r="J148" s="161" t="n">
        <f aca="false">ROUND(I148*H148,2)</f>
        <v>0</v>
      </c>
      <c r="K148" s="157"/>
      <c r="L148" s="22"/>
      <c r="M148" s="163"/>
      <c r="N148" s="164" t="s">
        <v>39</v>
      </c>
      <c r="O148" s="59"/>
      <c r="P148" s="165" t="n">
        <f aca="false">O148*H148</f>
        <v>0</v>
      </c>
      <c r="Q148" s="165" t="n">
        <v>0</v>
      </c>
      <c r="R148" s="165" t="n">
        <f aca="false">Q148*H148</f>
        <v>0</v>
      </c>
      <c r="S148" s="165" t="n">
        <v>0</v>
      </c>
      <c r="T148" s="166" t="n">
        <f aca="false">S148*H148</f>
        <v>0</v>
      </c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R148" s="167" t="s">
        <v>144</v>
      </c>
      <c r="AT148" s="167" t="s">
        <v>116</v>
      </c>
      <c r="AU148" s="167" t="s">
        <v>81</v>
      </c>
      <c r="AY148" s="3" t="s">
        <v>113</v>
      </c>
      <c r="BE148" s="168" t="n">
        <f aca="false">IF(N148="základní",J148,0)</f>
        <v>0</v>
      </c>
      <c r="BF148" s="168" t="n">
        <f aca="false">IF(N148="snížená",J148,0)</f>
        <v>0</v>
      </c>
      <c r="BG148" s="168" t="n">
        <f aca="false">IF(N148="zákl. přenesená",J148,0)</f>
        <v>0</v>
      </c>
      <c r="BH148" s="168" t="n">
        <f aca="false">IF(N148="sníž. přenesená",J148,0)</f>
        <v>0</v>
      </c>
      <c r="BI148" s="168" t="n">
        <f aca="false">IF(N148="nulová",J148,0)</f>
        <v>0</v>
      </c>
      <c r="BJ148" s="3" t="s">
        <v>79</v>
      </c>
      <c r="BK148" s="168" t="n">
        <f aca="false">ROUND(I148*H148,2)</f>
        <v>0</v>
      </c>
      <c r="BL148" s="3" t="s">
        <v>144</v>
      </c>
      <c r="BM148" s="167" t="s">
        <v>189</v>
      </c>
    </row>
    <row r="149" s="169" customFormat="true" ht="12.8" hidden="false" customHeight="false" outlineLevel="0" collapsed="false">
      <c r="B149" s="170"/>
      <c r="D149" s="171" t="s">
        <v>123</v>
      </c>
      <c r="E149" s="172"/>
      <c r="F149" s="173" t="s">
        <v>190</v>
      </c>
      <c r="H149" s="174" t="n">
        <v>2</v>
      </c>
      <c r="I149" s="175"/>
      <c r="L149" s="170"/>
      <c r="M149" s="176"/>
      <c r="N149" s="177"/>
      <c r="O149" s="177"/>
      <c r="P149" s="177"/>
      <c r="Q149" s="177"/>
      <c r="R149" s="177"/>
      <c r="S149" s="177"/>
      <c r="T149" s="178"/>
      <c r="AT149" s="172" t="s">
        <v>123</v>
      </c>
      <c r="AU149" s="172" t="s">
        <v>81</v>
      </c>
      <c r="AV149" s="169" t="s">
        <v>81</v>
      </c>
      <c r="AW149" s="169" t="s">
        <v>31</v>
      </c>
      <c r="AX149" s="169" t="s">
        <v>79</v>
      </c>
      <c r="AY149" s="172" t="s">
        <v>113</v>
      </c>
    </row>
    <row r="150" s="26" customFormat="true" ht="24.15" hidden="false" customHeight="true" outlineLevel="0" collapsed="false">
      <c r="A150" s="21"/>
      <c r="B150" s="154"/>
      <c r="C150" s="155" t="s">
        <v>144</v>
      </c>
      <c r="D150" s="155" t="s">
        <v>116</v>
      </c>
      <c r="E150" s="156" t="s">
        <v>191</v>
      </c>
      <c r="F150" s="157" t="s">
        <v>192</v>
      </c>
      <c r="G150" s="158" t="s">
        <v>193</v>
      </c>
      <c r="H150" s="188"/>
      <c r="I150" s="160"/>
      <c r="J150" s="161" t="n">
        <f aca="false">ROUND(I150*H150,2)</f>
        <v>0</v>
      </c>
      <c r="K150" s="162" t="s">
        <v>120</v>
      </c>
      <c r="L150" s="22"/>
      <c r="M150" s="163"/>
      <c r="N150" s="164" t="s">
        <v>39</v>
      </c>
      <c r="O150" s="59"/>
      <c r="P150" s="165" t="n">
        <f aca="false">O150*H150</f>
        <v>0</v>
      </c>
      <c r="Q150" s="165" t="n">
        <v>0</v>
      </c>
      <c r="R150" s="165" t="n">
        <f aca="false">Q150*H150</f>
        <v>0</v>
      </c>
      <c r="S150" s="165" t="n">
        <v>0</v>
      </c>
      <c r="T150" s="166" t="n">
        <f aca="false">S150*H150</f>
        <v>0</v>
      </c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R150" s="167" t="s">
        <v>144</v>
      </c>
      <c r="AT150" s="167" t="s">
        <v>116</v>
      </c>
      <c r="AU150" s="167" t="s">
        <v>81</v>
      </c>
      <c r="AY150" s="3" t="s">
        <v>113</v>
      </c>
      <c r="BE150" s="168" t="n">
        <f aca="false">IF(N150="základní",J150,0)</f>
        <v>0</v>
      </c>
      <c r="BF150" s="168" t="n">
        <f aca="false">IF(N150="snížená",J150,0)</f>
        <v>0</v>
      </c>
      <c r="BG150" s="168" t="n">
        <f aca="false">IF(N150="zákl. přenesená",J150,0)</f>
        <v>0</v>
      </c>
      <c r="BH150" s="168" t="n">
        <f aca="false">IF(N150="sníž. přenesená",J150,0)</f>
        <v>0</v>
      </c>
      <c r="BI150" s="168" t="n">
        <f aca="false">IF(N150="nulová",J150,0)</f>
        <v>0</v>
      </c>
      <c r="BJ150" s="3" t="s">
        <v>79</v>
      </c>
      <c r="BK150" s="168" t="n">
        <f aca="false">ROUND(I150*H150,2)</f>
        <v>0</v>
      </c>
      <c r="BL150" s="3" t="s">
        <v>144</v>
      </c>
      <c r="BM150" s="167" t="s">
        <v>194</v>
      </c>
    </row>
    <row r="151" s="140" customFormat="true" ht="22.8" hidden="false" customHeight="true" outlineLevel="0" collapsed="false">
      <c r="B151" s="141"/>
      <c r="D151" s="142" t="s">
        <v>73</v>
      </c>
      <c r="E151" s="152" t="s">
        <v>195</v>
      </c>
      <c r="F151" s="152" t="s">
        <v>196</v>
      </c>
      <c r="I151" s="144"/>
      <c r="J151" s="153" t="n">
        <f aca="false">BK151</f>
        <v>0</v>
      </c>
      <c r="L151" s="141"/>
      <c r="M151" s="146"/>
      <c r="N151" s="147"/>
      <c r="O151" s="147"/>
      <c r="P151" s="148" t="n">
        <f aca="false">SUM(P152:P158)</f>
        <v>0</v>
      </c>
      <c r="Q151" s="147"/>
      <c r="R151" s="148" t="n">
        <f aca="false">SUM(R152:R158)</f>
        <v>0.01004625</v>
      </c>
      <c r="S151" s="147"/>
      <c r="T151" s="149" t="n">
        <f aca="false">SUM(T152:T158)</f>
        <v>0.004095</v>
      </c>
      <c r="AR151" s="142" t="s">
        <v>81</v>
      </c>
      <c r="AT151" s="150" t="s">
        <v>73</v>
      </c>
      <c r="AU151" s="150" t="s">
        <v>79</v>
      </c>
      <c r="AY151" s="142" t="s">
        <v>113</v>
      </c>
      <c r="BK151" s="151" t="n">
        <f aca="false">SUM(BK152:BK158)</f>
        <v>0</v>
      </c>
    </row>
    <row r="152" s="26" customFormat="true" ht="24.15" hidden="false" customHeight="true" outlineLevel="0" collapsed="false">
      <c r="A152" s="21"/>
      <c r="B152" s="154"/>
      <c r="C152" s="155" t="s">
        <v>197</v>
      </c>
      <c r="D152" s="155" t="s">
        <v>116</v>
      </c>
      <c r="E152" s="156" t="s">
        <v>198</v>
      </c>
      <c r="F152" s="157" t="s">
        <v>199</v>
      </c>
      <c r="G152" s="158" t="s">
        <v>119</v>
      </c>
      <c r="H152" s="159" t="n">
        <v>136.5</v>
      </c>
      <c r="I152" s="160"/>
      <c r="J152" s="161" t="n">
        <f aca="false">ROUND(I152*H152,2)</f>
        <v>0</v>
      </c>
      <c r="K152" s="162" t="s">
        <v>120</v>
      </c>
      <c r="L152" s="22"/>
      <c r="M152" s="163"/>
      <c r="N152" s="164" t="s">
        <v>39</v>
      </c>
      <c r="O152" s="59"/>
      <c r="P152" s="165" t="n">
        <f aca="false">O152*H152</f>
        <v>0</v>
      </c>
      <c r="Q152" s="165" t="n">
        <v>0</v>
      </c>
      <c r="R152" s="165" t="n">
        <f aca="false">Q152*H152</f>
        <v>0</v>
      </c>
      <c r="S152" s="165" t="n">
        <v>3E-005</v>
      </c>
      <c r="T152" s="166" t="n">
        <f aca="false">S152*H152</f>
        <v>0.004095</v>
      </c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R152" s="167" t="s">
        <v>144</v>
      </c>
      <c r="AT152" s="167" t="s">
        <v>116</v>
      </c>
      <c r="AU152" s="167" t="s">
        <v>81</v>
      </c>
      <c r="AY152" s="3" t="s">
        <v>113</v>
      </c>
      <c r="BE152" s="168" t="n">
        <f aca="false">IF(N152="základní",J152,0)</f>
        <v>0</v>
      </c>
      <c r="BF152" s="168" t="n">
        <f aca="false">IF(N152="snížená",J152,0)</f>
        <v>0</v>
      </c>
      <c r="BG152" s="168" t="n">
        <f aca="false">IF(N152="zákl. přenesená",J152,0)</f>
        <v>0</v>
      </c>
      <c r="BH152" s="168" t="n">
        <f aca="false">IF(N152="sníž. přenesená",J152,0)</f>
        <v>0</v>
      </c>
      <c r="BI152" s="168" t="n">
        <f aca="false">IF(N152="nulová",J152,0)</f>
        <v>0</v>
      </c>
      <c r="BJ152" s="3" t="s">
        <v>79</v>
      </c>
      <c r="BK152" s="168" t="n">
        <f aca="false">ROUND(I152*H152,2)</f>
        <v>0</v>
      </c>
      <c r="BL152" s="3" t="s">
        <v>144</v>
      </c>
      <c r="BM152" s="167" t="s">
        <v>200</v>
      </c>
    </row>
    <row r="153" s="169" customFormat="true" ht="12.8" hidden="false" customHeight="false" outlineLevel="0" collapsed="false">
      <c r="B153" s="170"/>
      <c r="D153" s="171" t="s">
        <v>123</v>
      </c>
      <c r="E153" s="172"/>
      <c r="F153" s="173" t="s">
        <v>201</v>
      </c>
      <c r="H153" s="174" t="n">
        <v>45</v>
      </c>
      <c r="I153" s="175"/>
      <c r="L153" s="170"/>
      <c r="M153" s="176"/>
      <c r="N153" s="177"/>
      <c r="O153" s="177"/>
      <c r="P153" s="177"/>
      <c r="Q153" s="177"/>
      <c r="R153" s="177"/>
      <c r="S153" s="177"/>
      <c r="T153" s="178"/>
      <c r="AT153" s="172" t="s">
        <v>123</v>
      </c>
      <c r="AU153" s="172" t="s">
        <v>81</v>
      </c>
      <c r="AV153" s="169" t="s">
        <v>81</v>
      </c>
      <c r="AW153" s="169" t="s">
        <v>31</v>
      </c>
      <c r="AX153" s="169" t="s">
        <v>74</v>
      </c>
      <c r="AY153" s="172" t="s">
        <v>113</v>
      </c>
    </row>
    <row r="154" s="169" customFormat="true" ht="12.8" hidden="false" customHeight="false" outlineLevel="0" collapsed="false">
      <c r="B154" s="170"/>
      <c r="D154" s="171" t="s">
        <v>123</v>
      </c>
      <c r="E154" s="172"/>
      <c r="F154" s="173" t="s">
        <v>202</v>
      </c>
      <c r="H154" s="174" t="n">
        <v>91.5</v>
      </c>
      <c r="I154" s="175"/>
      <c r="L154" s="170"/>
      <c r="M154" s="176"/>
      <c r="N154" s="177"/>
      <c r="O154" s="177"/>
      <c r="P154" s="177"/>
      <c r="Q154" s="177"/>
      <c r="R154" s="177"/>
      <c r="S154" s="177"/>
      <c r="T154" s="178"/>
      <c r="AT154" s="172" t="s">
        <v>123</v>
      </c>
      <c r="AU154" s="172" t="s">
        <v>81</v>
      </c>
      <c r="AV154" s="169" t="s">
        <v>81</v>
      </c>
      <c r="AW154" s="169" t="s">
        <v>31</v>
      </c>
      <c r="AX154" s="169" t="s">
        <v>74</v>
      </c>
      <c r="AY154" s="172" t="s">
        <v>113</v>
      </c>
    </row>
    <row r="155" s="179" customFormat="true" ht="12.8" hidden="false" customHeight="false" outlineLevel="0" collapsed="false">
      <c r="B155" s="180"/>
      <c r="D155" s="171" t="s">
        <v>123</v>
      </c>
      <c r="E155" s="181"/>
      <c r="F155" s="182" t="s">
        <v>126</v>
      </c>
      <c r="H155" s="183" t="n">
        <v>136.5</v>
      </c>
      <c r="I155" s="184"/>
      <c r="L155" s="180"/>
      <c r="M155" s="185"/>
      <c r="N155" s="186"/>
      <c r="O155" s="186"/>
      <c r="P155" s="186"/>
      <c r="Q155" s="186"/>
      <c r="R155" s="186"/>
      <c r="S155" s="186"/>
      <c r="T155" s="187"/>
      <c r="AT155" s="181" t="s">
        <v>123</v>
      </c>
      <c r="AU155" s="181" t="s">
        <v>81</v>
      </c>
      <c r="AV155" s="179" t="s">
        <v>121</v>
      </c>
      <c r="AW155" s="179" t="s">
        <v>31</v>
      </c>
      <c r="AX155" s="179" t="s">
        <v>79</v>
      </c>
      <c r="AY155" s="181" t="s">
        <v>113</v>
      </c>
    </row>
    <row r="156" s="26" customFormat="true" ht="16.5" hidden="false" customHeight="true" outlineLevel="0" collapsed="false">
      <c r="A156" s="21"/>
      <c r="B156" s="154"/>
      <c r="C156" s="189" t="s">
        <v>203</v>
      </c>
      <c r="D156" s="189" t="s">
        <v>204</v>
      </c>
      <c r="E156" s="190" t="s">
        <v>205</v>
      </c>
      <c r="F156" s="191" t="s">
        <v>206</v>
      </c>
      <c r="G156" s="192" t="s">
        <v>119</v>
      </c>
      <c r="H156" s="193" t="n">
        <v>143.325</v>
      </c>
      <c r="I156" s="194"/>
      <c r="J156" s="195" t="n">
        <f aca="false">ROUND(I156*H156,2)</f>
        <v>0</v>
      </c>
      <c r="K156" s="162" t="s">
        <v>120</v>
      </c>
      <c r="L156" s="196"/>
      <c r="M156" s="197"/>
      <c r="N156" s="198" t="s">
        <v>39</v>
      </c>
      <c r="O156" s="59"/>
      <c r="P156" s="165" t="n">
        <f aca="false">O156*H156</f>
        <v>0</v>
      </c>
      <c r="Q156" s="165" t="n">
        <v>5E-005</v>
      </c>
      <c r="R156" s="165" t="n">
        <f aca="false">Q156*H156</f>
        <v>0.00716625</v>
      </c>
      <c r="S156" s="165" t="n">
        <v>0</v>
      </c>
      <c r="T156" s="166" t="n">
        <f aca="false">S156*H156</f>
        <v>0</v>
      </c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R156" s="167" t="s">
        <v>207</v>
      </c>
      <c r="AT156" s="167" t="s">
        <v>204</v>
      </c>
      <c r="AU156" s="167" t="s">
        <v>81</v>
      </c>
      <c r="AY156" s="3" t="s">
        <v>113</v>
      </c>
      <c r="BE156" s="168" t="n">
        <f aca="false">IF(N156="základní",J156,0)</f>
        <v>0</v>
      </c>
      <c r="BF156" s="168" t="n">
        <f aca="false">IF(N156="snížená",J156,0)</f>
        <v>0</v>
      </c>
      <c r="BG156" s="168" t="n">
        <f aca="false">IF(N156="zákl. přenesená",J156,0)</f>
        <v>0</v>
      </c>
      <c r="BH156" s="168" t="n">
        <f aca="false">IF(N156="sníž. přenesená",J156,0)</f>
        <v>0</v>
      </c>
      <c r="BI156" s="168" t="n">
        <f aca="false">IF(N156="nulová",J156,0)</f>
        <v>0</v>
      </c>
      <c r="BJ156" s="3" t="s">
        <v>79</v>
      </c>
      <c r="BK156" s="168" t="n">
        <f aca="false">ROUND(I156*H156,2)</f>
        <v>0</v>
      </c>
      <c r="BL156" s="3" t="s">
        <v>144</v>
      </c>
      <c r="BM156" s="167" t="s">
        <v>208</v>
      </c>
    </row>
    <row r="157" s="169" customFormat="true" ht="12.8" hidden="false" customHeight="false" outlineLevel="0" collapsed="false">
      <c r="B157" s="170"/>
      <c r="D157" s="171" t="s">
        <v>123</v>
      </c>
      <c r="F157" s="173" t="s">
        <v>209</v>
      </c>
      <c r="H157" s="174" t="n">
        <v>143.325</v>
      </c>
      <c r="I157" s="175"/>
      <c r="L157" s="170"/>
      <c r="M157" s="176"/>
      <c r="N157" s="177"/>
      <c r="O157" s="177"/>
      <c r="P157" s="177"/>
      <c r="Q157" s="177"/>
      <c r="R157" s="177"/>
      <c r="S157" s="177"/>
      <c r="T157" s="178"/>
      <c r="AT157" s="172" t="s">
        <v>123</v>
      </c>
      <c r="AU157" s="172" t="s">
        <v>81</v>
      </c>
      <c r="AV157" s="169" t="s">
        <v>81</v>
      </c>
      <c r="AW157" s="169" t="s">
        <v>2</v>
      </c>
      <c r="AX157" s="169" t="s">
        <v>79</v>
      </c>
      <c r="AY157" s="172" t="s">
        <v>113</v>
      </c>
    </row>
    <row r="158" s="26" customFormat="true" ht="16.5" hidden="false" customHeight="true" outlineLevel="0" collapsed="false">
      <c r="A158" s="21"/>
      <c r="B158" s="154"/>
      <c r="C158" s="155" t="s">
        <v>210</v>
      </c>
      <c r="D158" s="155" t="s">
        <v>116</v>
      </c>
      <c r="E158" s="156" t="s">
        <v>211</v>
      </c>
      <c r="F158" s="157" t="s">
        <v>212</v>
      </c>
      <c r="G158" s="158" t="s">
        <v>153</v>
      </c>
      <c r="H158" s="159" t="n">
        <v>9</v>
      </c>
      <c r="I158" s="160"/>
      <c r="J158" s="161" t="n">
        <f aca="false">ROUND(I158*H158,2)</f>
        <v>0</v>
      </c>
      <c r="K158" s="157"/>
      <c r="L158" s="22"/>
      <c r="M158" s="163"/>
      <c r="N158" s="164" t="s">
        <v>39</v>
      </c>
      <c r="O158" s="59"/>
      <c r="P158" s="165" t="n">
        <f aca="false">O158*H158</f>
        <v>0</v>
      </c>
      <c r="Q158" s="165" t="n">
        <v>0.00032</v>
      </c>
      <c r="R158" s="165" t="n">
        <f aca="false">Q158*H158</f>
        <v>0.00288</v>
      </c>
      <c r="S158" s="165" t="n">
        <v>0</v>
      </c>
      <c r="T158" s="166" t="n">
        <f aca="false">S158*H158</f>
        <v>0</v>
      </c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R158" s="167" t="s">
        <v>144</v>
      </c>
      <c r="AT158" s="167" t="s">
        <v>116</v>
      </c>
      <c r="AU158" s="167" t="s">
        <v>81</v>
      </c>
      <c r="AY158" s="3" t="s">
        <v>113</v>
      </c>
      <c r="BE158" s="168" t="n">
        <f aca="false">IF(N158="základní",J158,0)</f>
        <v>0</v>
      </c>
      <c r="BF158" s="168" t="n">
        <f aca="false">IF(N158="snížená",J158,0)</f>
        <v>0</v>
      </c>
      <c r="BG158" s="168" t="n">
        <f aca="false">IF(N158="zákl. přenesená",J158,0)</f>
        <v>0</v>
      </c>
      <c r="BH158" s="168" t="n">
        <f aca="false">IF(N158="sníž. přenesená",J158,0)</f>
        <v>0</v>
      </c>
      <c r="BI158" s="168" t="n">
        <f aca="false">IF(N158="nulová",J158,0)</f>
        <v>0</v>
      </c>
      <c r="BJ158" s="3" t="s">
        <v>79</v>
      </c>
      <c r="BK158" s="168" t="n">
        <f aca="false">ROUND(I158*H158,2)</f>
        <v>0</v>
      </c>
      <c r="BL158" s="3" t="s">
        <v>144</v>
      </c>
      <c r="BM158" s="167" t="s">
        <v>213</v>
      </c>
    </row>
    <row r="159" s="140" customFormat="true" ht="25.9" hidden="false" customHeight="true" outlineLevel="0" collapsed="false">
      <c r="B159" s="141"/>
      <c r="D159" s="142" t="s">
        <v>73</v>
      </c>
      <c r="E159" s="143" t="s">
        <v>214</v>
      </c>
      <c r="F159" s="143" t="s">
        <v>215</v>
      </c>
      <c r="I159" s="144"/>
      <c r="J159" s="145" t="n">
        <f aca="false">BK159</f>
        <v>0</v>
      </c>
      <c r="L159" s="141"/>
      <c r="M159" s="146"/>
      <c r="N159" s="147"/>
      <c r="O159" s="147"/>
      <c r="P159" s="148" t="n">
        <f aca="false">P160+P162+P164</f>
        <v>0</v>
      </c>
      <c r="Q159" s="147"/>
      <c r="R159" s="148" t="n">
        <f aca="false">R160+R162+R164</f>
        <v>0</v>
      </c>
      <c r="S159" s="147"/>
      <c r="T159" s="149" t="n">
        <f aca="false">T160+T162+T164</f>
        <v>0</v>
      </c>
      <c r="AR159" s="142" t="s">
        <v>146</v>
      </c>
      <c r="AT159" s="150" t="s">
        <v>73</v>
      </c>
      <c r="AU159" s="150" t="s">
        <v>74</v>
      </c>
      <c r="AY159" s="142" t="s">
        <v>113</v>
      </c>
      <c r="BK159" s="151" t="n">
        <f aca="false">BK160+BK162+BK164</f>
        <v>0</v>
      </c>
    </row>
    <row r="160" s="140" customFormat="true" ht="22.8" hidden="false" customHeight="true" outlineLevel="0" collapsed="false">
      <c r="B160" s="141"/>
      <c r="D160" s="142" t="s">
        <v>73</v>
      </c>
      <c r="E160" s="152" t="s">
        <v>216</v>
      </c>
      <c r="F160" s="152" t="s">
        <v>217</v>
      </c>
      <c r="I160" s="144"/>
      <c r="J160" s="153" t="n">
        <f aca="false">BK160</f>
        <v>0</v>
      </c>
      <c r="L160" s="141"/>
      <c r="M160" s="146"/>
      <c r="N160" s="147"/>
      <c r="O160" s="147"/>
      <c r="P160" s="148" t="n">
        <f aca="false">P161</f>
        <v>0</v>
      </c>
      <c r="Q160" s="147"/>
      <c r="R160" s="148" t="n">
        <f aca="false">R161</f>
        <v>0</v>
      </c>
      <c r="S160" s="147"/>
      <c r="T160" s="149" t="n">
        <f aca="false">T161</f>
        <v>0</v>
      </c>
      <c r="AR160" s="142" t="s">
        <v>146</v>
      </c>
      <c r="AT160" s="150" t="s">
        <v>73</v>
      </c>
      <c r="AU160" s="150" t="s">
        <v>79</v>
      </c>
      <c r="AY160" s="142" t="s">
        <v>113</v>
      </c>
      <c r="BK160" s="151" t="n">
        <f aca="false">BK161</f>
        <v>0</v>
      </c>
    </row>
    <row r="161" s="26" customFormat="true" ht="16.5" hidden="false" customHeight="true" outlineLevel="0" collapsed="false">
      <c r="A161" s="21"/>
      <c r="B161" s="154"/>
      <c r="C161" s="155" t="s">
        <v>218</v>
      </c>
      <c r="D161" s="155" t="s">
        <v>116</v>
      </c>
      <c r="E161" s="156" t="s">
        <v>219</v>
      </c>
      <c r="F161" s="157" t="s">
        <v>220</v>
      </c>
      <c r="G161" s="158" t="s">
        <v>129</v>
      </c>
      <c r="H161" s="159" t="n">
        <v>1</v>
      </c>
      <c r="I161" s="160"/>
      <c r="J161" s="161" t="n">
        <f aca="false">ROUND(I161*H161,2)</f>
        <v>0</v>
      </c>
      <c r="K161" s="162" t="s">
        <v>120</v>
      </c>
      <c r="L161" s="22"/>
      <c r="M161" s="163"/>
      <c r="N161" s="164" t="s">
        <v>39</v>
      </c>
      <c r="O161" s="59"/>
      <c r="P161" s="165" t="n">
        <f aca="false">O161*H161</f>
        <v>0</v>
      </c>
      <c r="Q161" s="165" t="n">
        <v>0</v>
      </c>
      <c r="R161" s="165" t="n">
        <f aca="false">Q161*H161</f>
        <v>0</v>
      </c>
      <c r="S161" s="165" t="n">
        <v>0</v>
      </c>
      <c r="T161" s="166" t="n">
        <f aca="false">S161*H161</f>
        <v>0</v>
      </c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R161" s="167" t="s">
        <v>221</v>
      </c>
      <c r="AT161" s="167" t="s">
        <v>116</v>
      </c>
      <c r="AU161" s="167" t="s">
        <v>81</v>
      </c>
      <c r="AY161" s="3" t="s">
        <v>113</v>
      </c>
      <c r="BE161" s="168" t="n">
        <f aca="false">IF(N161="základní",J161,0)</f>
        <v>0</v>
      </c>
      <c r="BF161" s="168" t="n">
        <f aca="false">IF(N161="snížená",J161,0)</f>
        <v>0</v>
      </c>
      <c r="BG161" s="168" t="n">
        <f aca="false">IF(N161="zákl. přenesená",J161,0)</f>
        <v>0</v>
      </c>
      <c r="BH161" s="168" t="n">
        <f aca="false">IF(N161="sníž. přenesená",J161,0)</f>
        <v>0</v>
      </c>
      <c r="BI161" s="168" t="n">
        <f aca="false">IF(N161="nulová",J161,0)</f>
        <v>0</v>
      </c>
      <c r="BJ161" s="3" t="s">
        <v>79</v>
      </c>
      <c r="BK161" s="168" t="n">
        <f aca="false">ROUND(I161*H161,2)</f>
        <v>0</v>
      </c>
      <c r="BL161" s="3" t="s">
        <v>221</v>
      </c>
      <c r="BM161" s="167" t="s">
        <v>222</v>
      </c>
    </row>
    <row r="162" s="140" customFormat="true" ht="22.8" hidden="false" customHeight="true" outlineLevel="0" collapsed="false">
      <c r="B162" s="141"/>
      <c r="D162" s="142" t="s">
        <v>73</v>
      </c>
      <c r="E162" s="152" t="s">
        <v>223</v>
      </c>
      <c r="F162" s="152" t="s">
        <v>224</v>
      </c>
      <c r="I162" s="144"/>
      <c r="J162" s="153" t="n">
        <f aca="false">BK162</f>
        <v>0</v>
      </c>
      <c r="L162" s="141"/>
      <c r="M162" s="146"/>
      <c r="N162" s="147"/>
      <c r="O162" s="147"/>
      <c r="P162" s="148" t="n">
        <f aca="false">P163</f>
        <v>0</v>
      </c>
      <c r="Q162" s="147"/>
      <c r="R162" s="148" t="n">
        <f aca="false">R163</f>
        <v>0</v>
      </c>
      <c r="S162" s="147"/>
      <c r="T162" s="149" t="n">
        <f aca="false">T163</f>
        <v>0</v>
      </c>
      <c r="AR162" s="142" t="s">
        <v>146</v>
      </c>
      <c r="AT162" s="150" t="s">
        <v>73</v>
      </c>
      <c r="AU162" s="150" t="s">
        <v>79</v>
      </c>
      <c r="AY162" s="142" t="s">
        <v>113</v>
      </c>
      <c r="BK162" s="151" t="n">
        <f aca="false">BK163</f>
        <v>0</v>
      </c>
    </row>
    <row r="163" s="26" customFormat="true" ht="16.5" hidden="false" customHeight="true" outlineLevel="0" collapsed="false">
      <c r="A163" s="21"/>
      <c r="B163" s="154"/>
      <c r="C163" s="155" t="s">
        <v>6</v>
      </c>
      <c r="D163" s="155" t="s">
        <v>116</v>
      </c>
      <c r="E163" s="156" t="s">
        <v>225</v>
      </c>
      <c r="F163" s="157" t="s">
        <v>226</v>
      </c>
      <c r="G163" s="158" t="s">
        <v>129</v>
      </c>
      <c r="H163" s="159" t="n">
        <v>1</v>
      </c>
      <c r="I163" s="160"/>
      <c r="J163" s="161" t="n">
        <f aca="false">ROUND(I163*H163,2)</f>
        <v>0</v>
      </c>
      <c r="K163" s="162" t="s">
        <v>120</v>
      </c>
      <c r="L163" s="22"/>
      <c r="M163" s="163"/>
      <c r="N163" s="164" t="s">
        <v>39</v>
      </c>
      <c r="O163" s="59"/>
      <c r="P163" s="165" t="n">
        <f aca="false">O163*H163</f>
        <v>0</v>
      </c>
      <c r="Q163" s="165" t="n">
        <v>0</v>
      </c>
      <c r="R163" s="165" t="n">
        <f aca="false">Q163*H163</f>
        <v>0</v>
      </c>
      <c r="S163" s="165" t="n">
        <v>0</v>
      </c>
      <c r="T163" s="166" t="n">
        <f aca="false">S163*H163</f>
        <v>0</v>
      </c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R163" s="167" t="s">
        <v>221</v>
      </c>
      <c r="AT163" s="167" t="s">
        <v>116</v>
      </c>
      <c r="AU163" s="167" t="s">
        <v>81</v>
      </c>
      <c r="AY163" s="3" t="s">
        <v>113</v>
      </c>
      <c r="BE163" s="168" t="n">
        <f aca="false">IF(N163="základní",J163,0)</f>
        <v>0</v>
      </c>
      <c r="BF163" s="168" t="n">
        <f aca="false">IF(N163="snížená",J163,0)</f>
        <v>0</v>
      </c>
      <c r="BG163" s="168" t="n">
        <f aca="false">IF(N163="zákl. přenesená",J163,0)</f>
        <v>0</v>
      </c>
      <c r="BH163" s="168" t="n">
        <f aca="false">IF(N163="sníž. přenesená",J163,0)</f>
        <v>0</v>
      </c>
      <c r="BI163" s="168" t="n">
        <f aca="false">IF(N163="nulová",J163,0)</f>
        <v>0</v>
      </c>
      <c r="BJ163" s="3" t="s">
        <v>79</v>
      </c>
      <c r="BK163" s="168" t="n">
        <f aca="false">ROUND(I163*H163,2)</f>
        <v>0</v>
      </c>
      <c r="BL163" s="3" t="s">
        <v>221</v>
      </c>
      <c r="BM163" s="167" t="s">
        <v>227</v>
      </c>
    </row>
    <row r="164" s="140" customFormat="true" ht="22.8" hidden="false" customHeight="true" outlineLevel="0" collapsed="false">
      <c r="B164" s="141"/>
      <c r="D164" s="142" t="s">
        <v>73</v>
      </c>
      <c r="E164" s="152" t="s">
        <v>228</v>
      </c>
      <c r="F164" s="152" t="s">
        <v>229</v>
      </c>
      <c r="I164" s="144"/>
      <c r="J164" s="153" t="n">
        <f aca="false">BK164</f>
        <v>0</v>
      </c>
      <c r="L164" s="141"/>
      <c r="M164" s="146"/>
      <c r="N164" s="147"/>
      <c r="O164" s="147"/>
      <c r="P164" s="148" t="n">
        <f aca="false">P165</f>
        <v>0</v>
      </c>
      <c r="Q164" s="147"/>
      <c r="R164" s="148" t="n">
        <f aca="false">R165</f>
        <v>0</v>
      </c>
      <c r="S164" s="147"/>
      <c r="T164" s="149" t="n">
        <f aca="false">T165</f>
        <v>0</v>
      </c>
      <c r="AR164" s="142" t="s">
        <v>146</v>
      </c>
      <c r="AT164" s="150" t="s">
        <v>73</v>
      </c>
      <c r="AU164" s="150" t="s">
        <v>79</v>
      </c>
      <c r="AY164" s="142" t="s">
        <v>113</v>
      </c>
      <c r="BK164" s="151" t="n">
        <f aca="false">BK165</f>
        <v>0</v>
      </c>
    </row>
    <row r="165" s="26" customFormat="true" ht="16.5" hidden="false" customHeight="true" outlineLevel="0" collapsed="false">
      <c r="A165" s="21"/>
      <c r="B165" s="154"/>
      <c r="C165" s="155" t="s">
        <v>230</v>
      </c>
      <c r="D165" s="155" t="s">
        <v>116</v>
      </c>
      <c r="E165" s="156" t="s">
        <v>231</v>
      </c>
      <c r="F165" s="157" t="s">
        <v>232</v>
      </c>
      <c r="G165" s="158" t="s">
        <v>129</v>
      </c>
      <c r="H165" s="159" t="n">
        <v>1</v>
      </c>
      <c r="I165" s="160"/>
      <c r="J165" s="161" t="n">
        <f aca="false">ROUND(I165*H165,2)</f>
        <v>0</v>
      </c>
      <c r="K165" s="162" t="s">
        <v>120</v>
      </c>
      <c r="L165" s="22"/>
      <c r="M165" s="199"/>
      <c r="N165" s="200" t="s">
        <v>39</v>
      </c>
      <c r="O165" s="201"/>
      <c r="P165" s="202" t="n">
        <f aca="false">O165*H165</f>
        <v>0</v>
      </c>
      <c r="Q165" s="202" t="n">
        <v>0</v>
      </c>
      <c r="R165" s="202" t="n">
        <f aca="false">Q165*H165</f>
        <v>0</v>
      </c>
      <c r="S165" s="202" t="n">
        <v>0</v>
      </c>
      <c r="T165" s="203" t="n">
        <f aca="false">S165*H165</f>
        <v>0</v>
      </c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R165" s="167" t="s">
        <v>221</v>
      </c>
      <c r="AT165" s="167" t="s">
        <v>116</v>
      </c>
      <c r="AU165" s="167" t="s">
        <v>81</v>
      </c>
      <c r="AY165" s="3" t="s">
        <v>113</v>
      </c>
      <c r="BE165" s="168" t="n">
        <f aca="false">IF(N165="základní",J165,0)</f>
        <v>0</v>
      </c>
      <c r="BF165" s="168" t="n">
        <f aca="false">IF(N165="snížená",J165,0)</f>
        <v>0</v>
      </c>
      <c r="BG165" s="168" t="n">
        <f aca="false">IF(N165="zákl. přenesená",J165,0)</f>
        <v>0</v>
      </c>
      <c r="BH165" s="168" t="n">
        <f aca="false">IF(N165="sníž. přenesená",J165,0)</f>
        <v>0</v>
      </c>
      <c r="BI165" s="168" t="n">
        <f aca="false">IF(N165="nulová",J165,0)</f>
        <v>0</v>
      </c>
      <c r="BJ165" s="3" t="s">
        <v>79</v>
      </c>
      <c r="BK165" s="168" t="n">
        <f aca="false">ROUND(I165*H165,2)</f>
        <v>0</v>
      </c>
      <c r="BL165" s="3" t="s">
        <v>221</v>
      </c>
      <c r="BM165" s="167" t="s">
        <v>233</v>
      </c>
    </row>
    <row r="166" s="26" customFormat="true" ht="6.95" hidden="false" customHeight="true" outlineLevel="0" collapsed="false">
      <c r="A166" s="21"/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22"/>
      <c r="M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</row>
  </sheetData>
  <autoFilter ref="C121:K165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2024-07-23T18:31:57Z</dcterms:created>
  <dc:creator>DESKTOP-VKVVR07\Eva</dc:creator>
  <dc:description/>
  <dc:language>cs-CZ</dc:language>
  <cp:lastModifiedBy/>
  <dcterms:modified xsi:type="dcterms:W3CDTF">2024-07-23T20:34:58Z</dcterms:modified>
  <cp:revision>1</cp:revision>
  <dc:subject/>
  <dc:title/>
</cp:coreProperties>
</file>